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45" yWindow="65521" windowWidth="11475" windowHeight="8115" activeTab="0"/>
  </bookViews>
  <sheets>
    <sheet name="Basic Sub_GDP tabs" sheetId="1" r:id="rId1"/>
    <sheet name="Basic Sub_GDP tables" sheetId="2" r:id="rId2"/>
  </sheets>
  <definedNames>
    <definedName name="_xlnm.Print_Area" localSheetId="1">'Basic Sub_GDP tables'!$A$1:$H$116</definedName>
    <definedName name="_xlnm.Print_Area" localSheetId="0">'Basic Sub_GDP tabs'!$A$1:$I$566</definedName>
  </definedNames>
  <calcPr fullCalcOnLoad="1"/>
</workbook>
</file>

<file path=xl/sharedStrings.xml><?xml version="1.0" encoding="utf-8"?>
<sst xmlns="http://schemas.openxmlformats.org/spreadsheetml/2006/main" count="968" uniqueCount="151">
  <si>
    <t>2005/6</t>
  </si>
  <si>
    <t>2006/7</t>
  </si>
  <si>
    <t>2007/8</t>
  </si>
  <si>
    <t>2008/9</t>
  </si>
  <si>
    <t>2009/10</t>
  </si>
  <si>
    <t>Currency unit</t>
  </si>
  <si>
    <t>Improved seeds</t>
  </si>
  <si>
    <t>Tshs Million</t>
  </si>
  <si>
    <t>Area covered (acre)</t>
  </si>
  <si>
    <t>Indicator/input type</t>
  </si>
  <si>
    <t>Percentage of area under subsidies to total cultivated area</t>
  </si>
  <si>
    <t>Agrochemicals</t>
  </si>
  <si>
    <t>Fertilizers</t>
  </si>
  <si>
    <t>Improved seedlings</t>
  </si>
  <si>
    <t>Agrochemicals (litres)</t>
  </si>
  <si>
    <t>Agrochemicals (Acre-pack)</t>
  </si>
  <si>
    <t>Fertilizers (tons)</t>
  </si>
  <si>
    <t>Improved seedlings (number of…)</t>
  </si>
  <si>
    <t>Improved seeds (tons)</t>
  </si>
  <si>
    <t>A</t>
  </si>
  <si>
    <t>B</t>
  </si>
  <si>
    <t>C</t>
  </si>
  <si>
    <t>D</t>
  </si>
  <si>
    <t>E</t>
  </si>
  <si>
    <t>F</t>
  </si>
  <si>
    <t>G</t>
  </si>
  <si>
    <t>Crops sub-sector GDP growth trend (compared to previous year)</t>
  </si>
  <si>
    <t>National GDP growth trend (compared to previous year)</t>
  </si>
  <si>
    <t>H</t>
  </si>
  <si>
    <t>I</t>
  </si>
  <si>
    <t>K</t>
  </si>
  <si>
    <t>L</t>
  </si>
  <si>
    <t>M</t>
  </si>
  <si>
    <t>GDP based on 2001 prices*</t>
  </si>
  <si>
    <t>GDP based on respective year prices*</t>
  </si>
  <si>
    <t>National GDP</t>
  </si>
  <si>
    <t>Crops sub-sector GDP</t>
  </si>
  <si>
    <t>GDP growth trends</t>
  </si>
  <si>
    <t>J</t>
  </si>
  <si>
    <t>Crop</t>
  </si>
  <si>
    <t>Input</t>
  </si>
  <si>
    <t>Cashew</t>
  </si>
  <si>
    <t>Coffee</t>
  </si>
  <si>
    <t>Cotton</t>
  </si>
  <si>
    <t>Maize</t>
  </si>
  <si>
    <t>Paddy</t>
  </si>
  <si>
    <t>Sorghum</t>
  </si>
  <si>
    <t>Sunflower</t>
  </si>
  <si>
    <t>Tea</t>
  </si>
  <si>
    <t>Improved seeds (Tons)</t>
  </si>
  <si>
    <t>Agrochemicals (Litres)</t>
  </si>
  <si>
    <t>Assorted</t>
  </si>
  <si>
    <t>Actual amount of subsidies supplied to farmers by type of subsidy</t>
  </si>
  <si>
    <t>Cotton Total</t>
  </si>
  <si>
    <t>Improved seedlings (Number of…)</t>
  </si>
  <si>
    <t>Percentage change of area (ha) under crop subsidies</t>
  </si>
  <si>
    <t>Crop subsidies</t>
  </si>
  <si>
    <t>Share of the crops sub-sector GDP to National GDP</t>
  </si>
  <si>
    <t>Percentage of subsidies to the crops sub-sector GDP</t>
  </si>
  <si>
    <t>Workings</t>
  </si>
  <si>
    <t>Area ('000ha) under agricultural subsidies</t>
  </si>
  <si>
    <t>Total area under cultivation ('000ha)</t>
  </si>
  <si>
    <t>Actual spending on crop subsidies***</t>
  </si>
  <si>
    <t>share of the Agricultural sector GDP to National GDP</t>
  </si>
  <si>
    <t>Share of the crops sub-sector GDP to Agricultural sector GDP</t>
  </si>
  <si>
    <t>Percentage  of subsidies to Agricultural sector GDP</t>
  </si>
  <si>
    <t>Agricultural sector GDP</t>
  </si>
  <si>
    <t>Data</t>
  </si>
  <si>
    <t>2005/2006</t>
  </si>
  <si>
    <t>2006/2007</t>
  </si>
  <si>
    <t>2007/2008</t>
  </si>
  <si>
    <t>2008/2009</t>
  </si>
  <si>
    <t>2009/2010</t>
  </si>
  <si>
    <t>Cashewnut</t>
  </si>
  <si>
    <t>Area ('000ha)</t>
  </si>
  <si>
    <t>Total Area ('000ha)</t>
  </si>
  <si>
    <t>Region</t>
  </si>
  <si>
    <t>Arusha</t>
  </si>
  <si>
    <t>Dar es salaam</t>
  </si>
  <si>
    <t>Dodoma</t>
  </si>
  <si>
    <t>Iringa</t>
  </si>
  <si>
    <t>Kagera</t>
  </si>
  <si>
    <t>Kigoma</t>
  </si>
  <si>
    <t>Kilimanjaro</t>
  </si>
  <si>
    <t>Lindi</t>
  </si>
  <si>
    <t>Manyara</t>
  </si>
  <si>
    <t>Mara</t>
  </si>
  <si>
    <t>Mbeya</t>
  </si>
  <si>
    <t>Morogoro</t>
  </si>
  <si>
    <t>Mtwara</t>
  </si>
  <si>
    <t>Mwanza</t>
  </si>
  <si>
    <t>Pwani</t>
  </si>
  <si>
    <t>Rukwa</t>
  </si>
  <si>
    <t>Ruvuma</t>
  </si>
  <si>
    <t>Shinyanga</t>
  </si>
  <si>
    <t>Singida</t>
  </si>
  <si>
    <t>Tabora</t>
  </si>
  <si>
    <t>Tanga</t>
  </si>
  <si>
    <t>Grand Total</t>
  </si>
  <si>
    <t>Tot. area ('000ha)</t>
  </si>
  <si>
    <t>Table 4b</t>
  </si>
  <si>
    <t>Table 4a</t>
  </si>
  <si>
    <t>Area under cultivation as a percentage to the total area</t>
  </si>
  <si>
    <t>Table 5a</t>
  </si>
  <si>
    <t>Table 5b</t>
  </si>
  <si>
    <t>Percentage change of area under cultivation (cf. previous year)</t>
  </si>
  <si>
    <t>Percentage change of area under cultivation (cf. 2005/6 area)</t>
  </si>
  <si>
    <t>Agricultural sector GDP growth trend (cf. 2005/6 GDP)</t>
  </si>
  <si>
    <t>Agricultural sector GDP growth trend (cf. previous year GDP)</t>
  </si>
  <si>
    <t>G÷E</t>
  </si>
  <si>
    <t>B÷A</t>
  </si>
  <si>
    <t>C÷B</t>
  </si>
  <si>
    <t>C÷A</t>
  </si>
  <si>
    <t>G÷F</t>
  </si>
  <si>
    <t>H+I+J+K</t>
  </si>
  <si>
    <t>National GDP growth trend (cf. 2005/6 GDP)</t>
  </si>
  <si>
    <t>Crops sub-sector GDP growth trend (cf. 2005/6)</t>
  </si>
  <si>
    <t>Percentage of subsidized area to total area under subsidized crops</t>
  </si>
  <si>
    <t>K ÷ L</t>
  </si>
  <si>
    <t>Total area ('000ha) for crops under subsidy</t>
  </si>
  <si>
    <t>K ÷ M</t>
  </si>
  <si>
    <t>J ÷ 2.471 ÷ 1,000</t>
  </si>
  <si>
    <t>Share of the agricultural sector and crop subsidies to the National GDP</t>
  </si>
  <si>
    <t>Average yield (tons/ha)</t>
  </si>
  <si>
    <t>Average yield trends for all crops</t>
  </si>
  <si>
    <t>Table 4c</t>
  </si>
  <si>
    <t>Average yield trends for crops in subsidized areas</t>
  </si>
  <si>
    <t>Rank</t>
  </si>
  <si>
    <t>Total Prod. ('000 tons)</t>
  </si>
  <si>
    <t>National yield average</t>
  </si>
  <si>
    <t>Production ('000 tons)</t>
  </si>
  <si>
    <t>Prod. ('000 tons)</t>
  </si>
  <si>
    <t>AVRG Yield (tons/ha)</t>
  </si>
  <si>
    <t xml:space="preserve"> </t>
  </si>
  <si>
    <t>Table 5.1: Agricultural Subsidies in Relation to the Gross Domestic Product (GDP)</t>
  </si>
  <si>
    <t>Table 5.2: Calculation of area under subsidized inputs</t>
  </si>
  <si>
    <t>Table 5.3: Assessment of inputs subsidies supplied to farmers by crops***</t>
  </si>
  <si>
    <t>Table 5.4a: Total area under cultivation ('000ha)**</t>
  </si>
  <si>
    <t>Table 5.4b: Area under cultivation as a percentage to the total area</t>
  </si>
  <si>
    <t>GDP based on 2001 prices</t>
  </si>
  <si>
    <t>GDP based on respective year prices</t>
  </si>
  <si>
    <t>Actual spending on crop subsidies</t>
  </si>
  <si>
    <t>1.0   AGRICULTURAL SUBSIDIES AND GROSS DOMESTIC PRODUCT (GDP)</t>
  </si>
  <si>
    <t>Table 1.1: Agricultural Subsidies in Relation to the Gross Domestic Product (GDP)</t>
  </si>
  <si>
    <t>Table 1.2: Calculation of area under subsidized inputs</t>
  </si>
  <si>
    <t>Table 1.3: Assessment of inputs subsidies supplied to farmers by crops</t>
  </si>
  <si>
    <t>Table 1.4a: Yield (tons/ha) trends for crops under subsidy</t>
  </si>
  <si>
    <t>Table 1.4b: Average yield (tons/ha) for all crops under subsidy</t>
  </si>
  <si>
    <t>Table 1.4c: Production, area and yield of crops under subsidy classified by region</t>
  </si>
  <si>
    <t>Table 1.5a: Total area under cultivation ('000ha) under subsidy</t>
  </si>
  <si>
    <t>Table 1.5b: Area under cultivation as a percentage to the total area under subsidy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</si>
</sst>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%"/>
    <numFmt numFmtId="167" formatCode="_(* #,##0.000_);_(* \(#,##0.000\);_(* &quot;-&quot;???_);_(@_)"/>
    <numFmt numFmtId="168" formatCode="_(* #,##0.0_);_(* \(#,##0.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8">
    <xf numFmtId="0" fontId="0" fillId="0" borderId="0" xfId="0" applyFont="1" applyAlignment="1">
      <alignment/>
    </xf>
    <xf numFmtId="165" fontId="0" fillId="0" borderId="0" xfId="42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10" fontId="0" fillId="0" borderId="0" xfId="59" applyNumberFormat="1" applyFont="1" applyAlignment="1">
      <alignment/>
    </xf>
    <xf numFmtId="0" fontId="40" fillId="0" borderId="0" xfId="0" applyFont="1" applyFill="1" applyBorder="1" applyAlignment="1">
      <alignment horizontal="left"/>
    </xf>
    <xf numFmtId="165" fontId="40" fillId="0" borderId="10" xfId="42" applyNumberFormat="1" applyFont="1" applyBorder="1" applyAlignment="1">
      <alignment horizontal="right"/>
    </xf>
    <xf numFmtId="164" fontId="0" fillId="0" borderId="11" xfId="42" applyNumberFormat="1" applyFont="1" applyBorder="1" applyAlignment="1">
      <alignment/>
    </xf>
    <xf numFmtId="0" fontId="40" fillId="0" borderId="10" xfId="0" applyFont="1" applyBorder="1" applyAlignment="1">
      <alignment/>
    </xf>
    <xf numFmtId="164" fontId="0" fillId="0" borderId="0" xfId="42" applyNumberFormat="1" applyFont="1" applyAlignment="1">
      <alignment/>
    </xf>
    <xf numFmtId="9" fontId="0" fillId="0" borderId="0" xfId="59" applyFont="1" applyAlignment="1">
      <alignment/>
    </xf>
    <xf numFmtId="164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40" fillId="0" borderId="0" xfId="0" applyFont="1" applyAlignment="1">
      <alignment/>
    </xf>
    <xf numFmtId="0" fontId="0" fillId="0" borderId="12" xfId="0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13" xfId="0" applyBorder="1" applyAlignment="1">
      <alignment horizontal="left" indent="2"/>
    </xf>
    <xf numFmtId="164" fontId="0" fillId="0" borderId="13" xfId="0" applyNumberFormat="1" applyBorder="1" applyAlignment="1">
      <alignment/>
    </xf>
    <xf numFmtId="9" fontId="0" fillId="0" borderId="11" xfId="59" applyFont="1" applyBorder="1" applyAlignment="1">
      <alignment/>
    </xf>
    <xf numFmtId="0" fontId="40" fillId="0" borderId="0" xfId="0" applyFont="1" applyBorder="1" applyAlignment="1">
      <alignment/>
    </xf>
    <xf numFmtId="165" fontId="40" fillId="0" borderId="0" xfId="42" applyNumberFormat="1" applyFont="1" applyBorder="1" applyAlignment="1">
      <alignment horizontal="right"/>
    </xf>
    <xf numFmtId="165" fontId="0" fillId="0" borderId="0" xfId="42" applyNumberFormat="1" applyFont="1" applyBorder="1" applyAlignment="1">
      <alignment/>
    </xf>
    <xf numFmtId="0" fontId="0" fillId="0" borderId="0" xfId="0" applyFill="1" applyBorder="1" applyAlignment="1">
      <alignment/>
    </xf>
    <xf numFmtId="9" fontId="0" fillId="0" borderId="0" xfId="59" applyFont="1" applyBorder="1" applyAlignment="1">
      <alignment/>
    </xf>
    <xf numFmtId="0" fontId="40" fillId="0" borderId="0" xfId="0" applyFont="1" applyFill="1" applyBorder="1" applyAlignment="1">
      <alignment/>
    </xf>
    <xf numFmtId="0" fontId="0" fillId="0" borderId="11" xfId="0" applyFill="1" applyBorder="1" applyAlignment="1">
      <alignment horizontal="left"/>
    </xf>
    <xf numFmtId="10" fontId="0" fillId="0" borderId="11" xfId="59" applyNumberFormat="1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0" fontId="40" fillId="0" borderId="17" xfId="0" applyFont="1" applyBorder="1" applyAlignment="1">
      <alignment horizontal="left"/>
    </xf>
    <xf numFmtId="164" fontId="40" fillId="0" borderId="17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64" fontId="0" fillId="0" borderId="17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1" xfId="0" applyBorder="1" applyAlignment="1">
      <alignment horizontal="left"/>
    </xf>
    <xf numFmtId="164" fontId="0" fillId="0" borderId="11" xfId="0" applyNumberFormat="1" applyBorder="1" applyAlignment="1">
      <alignment/>
    </xf>
    <xf numFmtId="165" fontId="0" fillId="0" borderId="0" xfId="42" applyNumberFormat="1" applyFont="1" applyAlignment="1">
      <alignment horizontal="center"/>
    </xf>
    <xf numFmtId="165" fontId="0" fillId="0" borderId="11" xfId="42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4" xfId="42" applyNumberFormat="1" applyFont="1" applyBorder="1" applyAlignment="1">
      <alignment horizontal="center"/>
    </xf>
    <xf numFmtId="165" fontId="0" fillId="0" borderId="14" xfId="42" applyNumberFormat="1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165" fontId="0" fillId="0" borderId="11" xfId="42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10" fontId="0" fillId="0" borderId="0" xfId="59" applyNumberFormat="1" applyFont="1" applyBorder="1" applyAlignment="1">
      <alignment/>
    </xf>
    <xf numFmtId="165" fontId="0" fillId="0" borderId="0" xfId="42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0" fillId="0" borderId="0" xfId="0" applyFont="1" applyAlignment="1">
      <alignment horizontal="left"/>
    </xf>
    <xf numFmtId="165" fontId="40" fillId="0" borderId="0" xfId="42" applyNumberFormat="1" applyFont="1" applyAlignment="1">
      <alignment horizontal="left"/>
    </xf>
    <xf numFmtId="165" fontId="0" fillId="0" borderId="0" xfId="42" applyNumberFormat="1" applyFont="1" applyBorder="1" applyAlignment="1">
      <alignment horizontal="center"/>
    </xf>
    <xf numFmtId="165" fontId="0" fillId="0" borderId="11" xfId="42" applyNumberFormat="1" applyFont="1" applyBorder="1" applyAlignment="1">
      <alignment/>
    </xf>
    <xf numFmtId="9" fontId="0" fillId="0" borderId="15" xfId="59" applyFont="1" applyBorder="1" applyAlignment="1">
      <alignment/>
    </xf>
    <xf numFmtId="165" fontId="0" fillId="0" borderId="0" xfId="42" applyNumberFormat="1" applyFont="1" applyBorder="1" applyAlignment="1">
      <alignment horizontal="centerContinuous"/>
    </xf>
    <xf numFmtId="164" fontId="0" fillId="0" borderId="0" xfId="42" applyNumberFormat="1" applyFont="1" applyBorder="1" applyAlignment="1">
      <alignment horizontal="center"/>
    </xf>
    <xf numFmtId="165" fontId="40" fillId="0" borderId="0" xfId="42" applyNumberFormat="1" applyFont="1" applyBorder="1" applyAlignment="1">
      <alignment horizontal="left"/>
    </xf>
    <xf numFmtId="164" fontId="0" fillId="0" borderId="0" xfId="42" applyNumberFormat="1" applyFont="1" applyBorder="1" applyAlignment="1">
      <alignment/>
    </xf>
    <xf numFmtId="165" fontId="0" fillId="0" borderId="0" xfId="42" applyNumberFormat="1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0" fillId="0" borderId="17" xfId="0" applyFont="1" applyBorder="1" applyAlignment="1">
      <alignment/>
    </xf>
    <xf numFmtId="0" fontId="42" fillId="0" borderId="17" xfId="0" applyFont="1" applyBorder="1" applyAlignment="1">
      <alignment horizontal="center"/>
    </xf>
    <xf numFmtId="165" fontId="0" fillId="0" borderId="0" xfId="59" applyNumberFormat="1" applyFont="1" applyAlignment="1">
      <alignment/>
    </xf>
    <xf numFmtId="165" fontId="0" fillId="0" borderId="15" xfId="42" applyNumberFormat="1" applyFont="1" applyBorder="1" applyAlignment="1">
      <alignment/>
    </xf>
    <xf numFmtId="165" fontId="0" fillId="0" borderId="11" xfId="42" applyNumberFormat="1" applyFont="1" applyBorder="1" applyAlignment="1">
      <alignment horizontal="center"/>
    </xf>
    <xf numFmtId="0" fontId="43" fillId="0" borderId="0" xfId="0" applyFont="1" applyAlignment="1">
      <alignment horizontal="left"/>
    </xf>
    <xf numFmtId="0" fontId="40" fillId="0" borderId="17" xfId="0" applyFont="1" applyBorder="1" applyAlignment="1">
      <alignment horizontal="right"/>
    </xf>
    <xf numFmtId="165" fontId="44" fillId="0" borderId="11" xfId="42" applyNumberFormat="1" applyFont="1" applyBorder="1" applyAlignment="1">
      <alignment horizontal="center"/>
    </xf>
    <xf numFmtId="165" fontId="40" fillId="0" borderId="10" xfId="42" applyNumberFormat="1" applyFont="1" applyBorder="1" applyAlignment="1">
      <alignment horizontal="center"/>
    </xf>
    <xf numFmtId="0" fontId="40" fillId="0" borderId="20" xfId="0" applyFont="1" applyBorder="1" applyAlignment="1">
      <alignment/>
    </xf>
    <xf numFmtId="165" fontId="0" fillId="0" borderId="0" xfId="42" applyNumberFormat="1" applyFont="1" applyAlignment="1">
      <alignment horizontal="center"/>
    </xf>
    <xf numFmtId="164" fontId="0" fillId="0" borderId="18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22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0" fontId="40" fillId="0" borderId="23" xfId="0" applyFont="1" applyBorder="1" applyAlignment="1">
      <alignment/>
    </xf>
    <xf numFmtId="9" fontId="40" fillId="0" borderId="23" xfId="59" applyFont="1" applyBorder="1" applyAlignment="1">
      <alignment/>
    </xf>
    <xf numFmtId="164" fontId="40" fillId="0" borderId="18" xfId="0" applyNumberFormat="1" applyFont="1" applyBorder="1" applyAlignment="1">
      <alignment horizontal="right"/>
    </xf>
    <xf numFmtId="164" fontId="40" fillId="0" borderId="12" xfId="0" applyNumberFormat="1" applyFont="1" applyBorder="1" applyAlignment="1">
      <alignment horizontal="right"/>
    </xf>
    <xf numFmtId="164" fontId="40" fillId="0" borderId="21" xfId="0" applyNumberFormat="1" applyFont="1" applyBorder="1" applyAlignment="1">
      <alignment horizontal="right"/>
    </xf>
    <xf numFmtId="164" fontId="40" fillId="0" borderId="20" xfId="0" applyNumberFormat="1" applyFont="1" applyBorder="1" applyAlignment="1">
      <alignment/>
    </xf>
    <xf numFmtId="164" fontId="40" fillId="0" borderId="24" xfId="0" applyNumberFormat="1" applyFont="1" applyBorder="1" applyAlignment="1">
      <alignment/>
    </xf>
    <xf numFmtId="164" fontId="40" fillId="0" borderId="25" xfId="0" applyNumberFormat="1" applyFont="1" applyBorder="1" applyAlignment="1">
      <alignment/>
    </xf>
    <xf numFmtId="165" fontId="40" fillId="0" borderId="17" xfId="42" applyNumberFormat="1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18" xfId="0" applyFont="1" applyBorder="1" applyAlignment="1">
      <alignment horizontal="left"/>
    </xf>
    <xf numFmtId="0" fontId="42" fillId="0" borderId="18" xfId="0" applyFont="1" applyBorder="1" applyAlignment="1">
      <alignment horizontal="right"/>
    </xf>
    <xf numFmtId="0" fontId="42" fillId="0" borderId="12" xfId="0" applyFont="1" applyBorder="1" applyAlignment="1">
      <alignment horizontal="right"/>
    </xf>
    <xf numFmtId="0" fontId="42" fillId="0" borderId="21" xfId="0" applyFont="1" applyBorder="1" applyAlignment="1">
      <alignment horizontal="right"/>
    </xf>
    <xf numFmtId="0" fontId="44" fillId="0" borderId="0" xfId="0" applyFont="1" applyAlignment="1">
      <alignment/>
    </xf>
    <xf numFmtId="0" fontId="44" fillId="0" borderId="18" xfId="0" applyFont="1" applyBorder="1" applyAlignment="1">
      <alignment/>
    </xf>
    <xf numFmtId="165" fontId="44" fillId="0" borderId="18" xfId="0" applyNumberFormat="1" applyFont="1" applyBorder="1" applyAlignment="1">
      <alignment/>
    </xf>
    <xf numFmtId="165" fontId="44" fillId="0" borderId="12" xfId="0" applyNumberFormat="1" applyFont="1" applyBorder="1" applyAlignment="1">
      <alignment/>
    </xf>
    <xf numFmtId="165" fontId="44" fillId="0" borderId="21" xfId="0" applyNumberFormat="1" applyFont="1" applyBorder="1" applyAlignment="1">
      <alignment/>
    </xf>
    <xf numFmtId="0" fontId="44" fillId="0" borderId="26" xfId="0" applyFont="1" applyBorder="1" applyAlignment="1">
      <alignment/>
    </xf>
    <xf numFmtId="0" fontId="44" fillId="0" borderId="19" xfId="0" applyFont="1" applyBorder="1" applyAlignment="1">
      <alignment/>
    </xf>
    <xf numFmtId="165" fontId="44" fillId="0" borderId="19" xfId="0" applyNumberFormat="1" applyFont="1" applyBorder="1" applyAlignment="1">
      <alignment/>
    </xf>
    <xf numFmtId="165" fontId="44" fillId="0" borderId="0" xfId="0" applyNumberFormat="1" applyFont="1" applyAlignment="1">
      <alignment/>
    </xf>
    <xf numFmtId="165" fontId="44" fillId="0" borderId="22" xfId="0" applyNumberFormat="1" applyFont="1" applyBorder="1" applyAlignment="1">
      <alignment/>
    </xf>
    <xf numFmtId="0" fontId="44" fillId="0" borderId="27" xfId="0" applyFont="1" applyBorder="1" applyAlignment="1">
      <alignment/>
    </xf>
    <xf numFmtId="0" fontId="44" fillId="0" borderId="28" xfId="0" applyFont="1" applyBorder="1" applyAlignment="1">
      <alignment/>
    </xf>
    <xf numFmtId="165" fontId="44" fillId="0" borderId="28" xfId="0" applyNumberFormat="1" applyFont="1" applyBorder="1" applyAlignment="1">
      <alignment/>
    </xf>
    <xf numFmtId="165" fontId="44" fillId="0" borderId="11" xfId="0" applyNumberFormat="1" applyFont="1" applyBorder="1" applyAlignment="1">
      <alignment/>
    </xf>
    <xf numFmtId="165" fontId="44" fillId="0" borderId="29" xfId="0" applyNumberFormat="1" applyFont="1" applyBorder="1" applyAlignment="1">
      <alignment/>
    </xf>
    <xf numFmtId="43" fontId="42" fillId="0" borderId="0" xfId="0" applyNumberFormat="1" applyFont="1" applyBorder="1" applyAlignment="1">
      <alignment/>
    </xf>
    <xf numFmtId="0" fontId="42" fillId="0" borderId="13" xfId="0" applyFont="1" applyBorder="1" applyAlignment="1">
      <alignment/>
    </xf>
    <xf numFmtId="43" fontId="44" fillId="0" borderId="0" xfId="0" applyNumberFormat="1" applyFont="1" applyBorder="1" applyAlignment="1">
      <alignment/>
    </xf>
    <xf numFmtId="43" fontId="44" fillId="0" borderId="0" xfId="42" applyFont="1" applyAlignment="1">
      <alignment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 horizontal="left" wrapText="1"/>
    </xf>
    <xf numFmtId="0" fontId="42" fillId="0" borderId="0" xfId="0" applyFont="1" applyAlignment="1">
      <alignment/>
    </xf>
    <xf numFmtId="165" fontId="44" fillId="0" borderId="0" xfId="42" applyNumberFormat="1" applyFont="1" applyAlignment="1">
      <alignment horizontal="center"/>
    </xf>
    <xf numFmtId="165" fontId="44" fillId="0" borderId="0" xfId="42" applyNumberFormat="1" applyFont="1" applyAlignment="1">
      <alignment/>
    </xf>
    <xf numFmtId="0" fontId="42" fillId="0" borderId="10" xfId="0" applyFont="1" applyBorder="1" applyAlignment="1">
      <alignment/>
    </xf>
    <xf numFmtId="0" fontId="42" fillId="0" borderId="10" xfId="42" applyNumberFormat="1" applyFont="1" applyBorder="1" applyAlignment="1">
      <alignment horizontal="right"/>
    </xf>
    <xf numFmtId="165" fontId="42" fillId="0" borderId="10" xfId="42" applyNumberFormat="1" applyFont="1" applyBorder="1" applyAlignment="1">
      <alignment horizontal="center"/>
    </xf>
    <xf numFmtId="165" fontId="42" fillId="0" borderId="0" xfId="42" applyNumberFormat="1" applyFont="1" applyBorder="1" applyAlignment="1">
      <alignment horizontal="right"/>
    </xf>
    <xf numFmtId="165" fontId="44" fillId="0" borderId="0" xfId="42" applyNumberFormat="1" applyFont="1" applyBorder="1" applyAlignment="1">
      <alignment/>
    </xf>
    <xf numFmtId="0" fontId="44" fillId="0" borderId="14" xfId="0" applyFont="1" applyBorder="1" applyAlignment="1">
      <alignment horizontal="left"/>
    </xf>
    <xf numFmtId="164" fontId="44" fillId="0" borderId="14" xfId="0" applyNumberFormat="1" applyFont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164" fontId="44" fillId="0" borderId="0" xfId="0" applyNumberFormat="1" applyFont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11" xfId="0" applyFont="1" applyBorder="1" applyAlignment="1">
      <alignment horizontal="left"/>
    </xf>
    <xf numFmtId="164" fontId="44" fillId="0" borderId="11" xfId="0" applyNumberFormat="1" applyFont="1" applyBorder="1" applyAlignment="1">
      <alignment/>
    </xf>
    <xf numFmtId="0" fontId="44" fillId="0" borderId="11" xfId="0" applyFont="1" applyBorder="1" applyAlignment="1">
      <alignment horizontal="center"/>
    </xf>
    <xf numFmtId="10" fontId="44" fillId="0" borderId="0" xfId="59" applyNumberFormat="1" applyFont="1" applyBorder="1" applyAlignment="1">
      <alignment/>
    </xf>
    <xf numFmtId="0" fontId="42" fillId="0" borderId="0" xfId="0" applyFont="1" applyFill="1" applyBorder="1" applyAlignment="1">
      <alignment/>
    </xf>
    <xf numFmtId="9" fontId="44" fillId="0" borderId="0" xfId="59" applyFont="1" applyBorder="1" applyAlignment="1">
      <alignment/>
    </xf>
    <xf numFmtId="0" fontId="44" fillId="0" borderId="0" xfId="0" applyFont="1" applyFill="1" applyBorder="1" applyAlignment="1">
      <alignment horizontal="left"/>
    </xf>
    <xf numFmtId="10" fontId="44" fillId="0" borderId="0" xfId="59" applyNumberFormat="1" applyFont="1" applyAlignment="1">
      <alignment/>
    </xf>
    <xf numFmtId="0" fontId="44" fillId="0" borderId="11" xfId="0" applyFont="1" applyFill="1" applyBorder="1" applyAlignment="1">
      <alignment horizontal="left"/>
    </xf>
    <xf numFmtId="10" fontId="44" fillId="0" borderId="11" xfId="59" applyNumberFormat="1" applyFont="1" applyBorder="1" applyAlignment="1">
      <alignment/>
    </xf>
    <xf numFmtId="0" fontId="42" fillId="0" borderId="0" xfId="0" applyFont="1" applyFill="1" applyBorder="1" applyAlignment="1">
      <alignment horizontal="left"/>
    </xf>
    <xf numFmtId="0" fontId="44" fillId="0" borderId="12" xfId="0" applyFont="1" applyBorder="1" applyAlignment="1">
      <alignment horizontal="left" indent="2"/>
    </xf>
    <xf numFmtId="164" fontId="44" fillId="0" borderId="12" xfId="0" applyNumberFormat="1" applyFont="1" applyBorder="1" applyAlignment="1">
      <alignment/>
    </xf>
    <xf numFmtId="165" fontId="44" fillId="0" borderId="14" xfId="42" applyNumberFormat="1" applyFont="1" applyBorder="1" applyAlignment="1">
      <alignment horizontal="center"/>
    </xf>
    <xf numFmtId="0" fontId="44" fillId="0" borderId="0" xfId="0" applyFont="1" applyBorder="1" applyAlignment="1">
      <alignment horizontal="left" indent="2"/>
    </xf>
    <xf numFmtId="0" fontId="44" fillId="0" borderId="13" xfId="0" applyFont="1" applyBorder="1" applyAlignment="1">
      <alignment horizontal="left" indent="2"/>
    </xf>
    <xf numFmtId="164" fontId="44" fillId="0" borderId="13" xfId="0" applyNumberFormat="1" applyFont="1" applyBorder="1" applyAlignment="1">
      <alignment/>
    </xf>
    <xf numFmtId="0" fontId="44" fillId="0" borderId="0" xfId="0" applyFont="1" applyAlignment="1">
      <alignment horizontal="left"/>
    </xf>
    <xf numFmtId="164" fontId="44" fillId="0" borderId="0" xfId="42" applyNumberFormat="1" applyFont="1" applyAlignment="1">
      <alignment/>
    </xf>
    <xf numFmtId="164" fontId="44" fillId="0" borderId="11" xfId="42" applyNumberFormat="1" applyFont="1" applyBorder="1" applyAlignment="1">
      <alignment/>
    </xf>
    <xf numFmtId="164" fontId="44" fillId="0" borderId="0" xfId="42" applyNumberFormat="1" applyFont="1" applyBorder="1" applyAlignment="1">
      <alignment/>
    </xf>
    <xf numFmtId="165" fontId="44" fillId="0" borderId="0" xfId="42" applyNumberFormat="1" applyFont="1" applyBorder="1" applyAlignment="1">
      <alignment horizontal="center"/>
    </xf>
    <xf numFmtId="165" fontId="44" fillId="0" borderId="0" xfId="59" applyNumberFormat="1" applyFont="1" applyAlignment="1">
      <alignment/>
    </xf>
    <xf numFmtId="9" fontId="44" fillId="0" borderId="0" xfId="59" applyFont="1" applyAlignment="1">
      <alignment/>
    </xf>
    <xf numFmtId="165" fontId="44" fillId="0" borderId="11" xfId="42" applyNumberFormat="1" applyFont="1" applyBorder="1" applyAlignment="1">
      <alignment/>
    </xf>
    <xf numFmtId="9" fontId="44" fillId="0" borderId="11" xfId="59" applyFont="1" applyBorder="1" applyAlignment="1">
      <alignment/>
    </xf>
    <xf numFmtId="0" fontId="42" fillId="0" borderId="17" xfId="0" applyFont="1" applyBorder="1" applyAlignment="1">
      <alignment horizontal="left"/>
    </xf>
    <xf numFmtId="0" fontId="44" fillId="0" borderId="17" xfId="0" applyFont="1" applyBorder="1" applyAlignment="1">
      <alignment/>
    </xf>
    <xf numFmtId="0" fontId="44" fillId="0" borderId="17" xfId="0" applyFont="1" applyBorder="1" applyAlignment="1">
      <alignment horizontal="left"/>
    </xf>
    <xf numFmtId="164" fontId="44" fillId="0" borderId="17" xfId="0" applyNumberFormat="1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5" xfId="0" applyFont="1" applyBorder="1" applyAlignment="1">
      <alignment horizontal="left"/>
    </xf>
    <xf numFmtId="164" fontId="44" fillId="0" borderId="15" xfId="0" applyNumberFormat="1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6" xfId="0" applyFont="1" applyBorder="1" applyAlignment="1">
      <alignment horizontal="left"/>
    </xf>
    <xf numFmtId="164" fontId="44" fillId="0" borderId="16" xfId="0" applyNumberFormat="1" applyFont="1" applyBorder="1" applyAlignment="1">
      <alignment/>
    </xf>
    <xf numFmtId="0" fontId="42" fillId="0" borderId="0" xfId="0" applyFont="1" applyAlignment="1">
      <alignment horizontal="left"/>
    </xf>
    <xf numFmtId="165" fontId="42" fillId="0" borderId="0" xfId="42" applyNumberFormat="1" applyFont="1" applyAlignment="1">
      <alignment horizontal="left"/>
    </xf>
    <xf numFmtId="0" fontId="42" fillId="0" borderId="18" xfId="0" applyFont="1" applyBorder="1" applyAlignment="1">
      <alignment/>
    </xf>
    <xf numFmtId="0" fontId="44" fillId="0" borderId="30" xfId="0" applyFont="1" applyBorder="1" applyAlignment="1">
      <alignment/>
    </xf>
    <xf numFmtId="165" fontId="44" fillId="0" borderId="30" xfId="42" applyNumberFormat="1" applyFont="1" applyBorder="1" applyAlignment="1">
      <alignment horizontal="center"/>
    </xf>
    <xf numFmtId="0" fontId="44" fillId="0" borderId="20" xfId="0" applyFont="1" applyBorder="1" applyAlignment="1">
      <alignment/>
    </xf>
    <xf numFmtId="165" fontId="44" fillId="0" borderId="20" xfId="0" applyNumberFormat="1" applyFont="1" applyBorder="1" applyAlignment="1">
      <alignment/>
    </xf>
    <xf numFmtId="165" fontId="44" fillId="0" borderId="24" xfId="0" applyNumberFormat="1" applyFont="1" applyBorder="1" applyAlignment="1">
      <alignment/>
    </xf>
    <xf numFmtId="165" fontId="44" fillId="0" borderId="25" xfId="0" applyNumberFormat="1" applyFont="1" applyBorder="1" applyAlignment="1">
      <alignment/>
    </xf>
    <xf numFmtId="43" fontId="44" fillId="0" borderId="18" xfId="0" applyNumberFormat="1" applyFont="1" applyBorder="1" applyAlignment="1">
      <alignment/>
    </xf>
    <xf numFmtId="43" fontId="44" fillId="0" borderId="12" xfId="0" applyNumberFormat="1" applyFont="1" applyBorder="1" applyAlignment="1">
      <alignment/>
    </xf>
    <xf numFmtId="43" fontId="44" fillId="0" borderId="21" xfId="0" applyNumberFormat="1" applyFont="1" applyBorder="1" applyAlignment="1">
      <alignment/>
    </xf>
    <xf numFmtId="43" fontId="44" fillId="0" borderId="19" xfId="0" applyNumberFormat="1" applyFont="1" applyBorder="1" applyAlignment="1">
      <alignment/>
    </xf>
    <xf numFmtId="43" fontId="44" fillId="0" borderId="0" xfId="0" applyNumberFormat="1" applyFont="1" applyAlignment="1">
      <alignment/>
    </xf>
    <xf numFmtId="43" fontId="44" fillId="0" borderId="22" xfId="0" applyNumberFormat="1" applyFont="1" applyBorder="1" applyAlignment="1">
      <alignment/>
    </xf>
    <xf numFmtId="0" fontId="42" fillId="0" borderId="20" xfId="0" applyFont="1" applyBorder="1" applyAlignment="1">
      <alignment/>
    </xf>
    <xf numFmtId="43" fontId="42" fillId="0" borderId="20" xfId="0" applyNumberFormat="1" applyFont="1" applyBorder="1" applyAlignment="1">
      <alignment/>
    </xf>
    <xf numFmtId="43" fontId="42" fillId="0" borderId="24" xfId="0" applyNumberFormat="1" applyFont="1" applyBorder="1" applyAlignment="1">
      <alignment/>
    </xf>
    <xf numFmtId="0" fontId="42" fillId="0" borderId="31" xfId="0" applyFont="1" applyBorder="1" applyAlignment="1">
      <alignment/>
    </xf>
    <xf numFmtId="43" fontId="42" fillId="0" borderId="32" xfId="0" applyNumberFormat="1" applyFont="1" applyBorder="1" applyAlignment="1">
      <alignment/>
    </xf>
    <xf numFmtId="43" fontId="42" fillId="0" borderId="33" xfId="0" applyNumberFormat="1" applyFont="1" applyBorder="1" applyAlignment="1">
      <alignment/>
    </xf>
    <xf numFmtId="43" fontId="42" fillId="0" borderId="34" xfId="0" applyNumberFormat="1" applyFont="1" applyBorder="1" applyAlignment="1">
      <alignment/>
    </xf>
    <xf numFmtId="165" fontId="44" fillId="0" borderId="35" xfId="0" applyNumberFormat="1" applyFont="1" applyBorder="1" applyAlignment="1">
      <alignment/>
    </xf>
    <xf numFmtId="165" fontId="44" fillId="0" borderId="0" xfId="0" applyNumberFormat="1" applyFont="1" applyBorder="1" applyAlignment="1">
      <alignment/>
    </xf>
    <xf numFmtId="165" fontId="44" fillId="0" borderId="36" xfId="0" applyNumberFormat="1" applyFont="1" applyBorder="1" applyAlignment="1">
      <alignment/>
    </xf>
    <xf numFmtId="165" fontId="44" fillId="0" borderId="37" xfId="0" applyNumberFormat="1" applyFont="1" applyBorder="1" applyAlignment="1">
      <alignment/>
    </xf>
    <xf numFmtId="165" fontId="44" fillId="0" borderId="38" xfId="0" applyNumberFormat="1" applyFont="1" applyBorder="1" applyAlignment="1">
      <alignment/>
    </xf>
    <xf numFmtId="165" fontId="44" fillId="0" borderId="39" xfId="0" applyNumberFormat="1" applyFont="1" applyBorder="1" applyAlignment="1">
      <alignment/>
    </xf>
    <xf numFmtId="165" fontId="42" fillId="0" borderId="0" xfId="42" applyNumberFormat="1" applyFont="1" applyBorder="1" applyAlignment="1">
      <alignment horizontal="left"/>
    </xf>
    <xf numFmtId="165" fontId="44" fillId="0" borderId="0" xfId="42" applyNumberFormat="1" applyFont="1" applyBorder="1" applyAlignment="1">
      <alignment horizontal="centerContinuous"/>
    </xf>
    <xf numFmtId="164" fontId="44" fillId="0" borderId="0" xfId="42" applyNumberFormat="1" applyFont="1" applyBorder="1" applyAlignment="1">
      <alignment horizontal="center"/>
    </xf>
    <xf numFmtId="164" fontId="42" fillId="0" borderId="18" xfId="0" applyNumberFormat="1" applyFont="1" applyBorder="1" applyAlignment="1">
      <alignment horizontal="right"/>
    </xf>
    <xf numFmtId="164" fontId="42" fillId="0" borderId="12" xfId="0" applyNumberFormat="1" applyFont="1" applyBorder="1" applyAlignment="1">
      <alignment horizontal="right"/>
    </xf>
    <xf numFmtId="164" fontId="42" fillId="0" borderId="21" xfId="0" applyNumberFormat="1" applyFont="1" applyBorder="1" applyAlignment="1">
      <alignment horizontal="right"/>
    </xf>
    <xf numFmtId="164" fontId="44" fillId="0" borderId="0" xfId="0" applyNumberFormat="1" applyFont="1" applyFill="1" applyBorder="1" applyAlignment="1">
      <alignment/>
    </xf>
    <xf numFmtId="164" fontId="44" fillId="0" borderId="18" xfId="0" applyNumberFormat="1" applyFont="1" applyBorder="1" applyAlignment="1">
      <alignment/>
    </xf>
    <xf numFmtId="164" fontId="44" fillId="0" borderId="21" xfId="0" applyNumberFormat="1" applyFont="1" applyBorder="1" applyAlignment="1">
      <alignment/>
    </xf>
    <xf numFmtId="165" fontId="44" fillId="0" borderId="15" xfId="42" applyNumberFormat="1" applyFont="1" applyBorder="1" applyAlignment="1">
      <alignment/>
    </xf>
    <xf numFmtId="164" fontId="44" fillId="0" borderId="19" xfId="0" applyNumberFormat="1" applyFont="1" applyBorder="1" applyAlignment="1">
      <alignment/>
    </xf>
    <xf numFmtId="164" fontId="44" fillId="0" borderId="0" xfId="0" applyNumberFormat="1" applyFont="1" applyAlignment="1">
      <alignment/>
    </xf>
    <xf numFmtId="164" fontId="44" fillId="0" borderId="22" xfId="0" applyNumberFormat="1" applyFont="1" applyBorder="1" applyAlignment="1">
      <alignment/>
    </xf>
    <xf numFmtId="164" fontId="42" fillId="0" borderId="20" xfId="0" applyNumberFormat="1" applyFont="1" applyBorder="1" applyAlignment="1">
      <alignment/>
    </xf>
    <xf numFmtId="164" fontId="42" fillId="0" borderId="24" xfId="0" applyNumberFormat="1" applyFont="1" applyBorder="1" applyAlignment="1">
      <alignment/>
    </xf>
    <xf numFmtId="164" fontId="42" fillId="0" borderId="25" xfId="0" applyNumberFormat="1" applyFont="1" applyBorder="1" applyAlignment="1">
      <alignment/>
    </xf>
    <xf numFmtId="165" fontId="42" fillId="0" borderId="17" xfId="42" applyNumberFormat="1" applyFont="1" applyBorder="1" applyAlignment="1">
      <alignment/>
    </xf>
    <xf numFmtId="0" fontId="42" fillId="0" borderId="0" xfId="0" applyFont="1" applyBorder="1" applyAlignment="1">
      <alignment horizontal="left"/>
    </xf>
    <xf numFmtId="0" fontId="42" fillId="0" borderId="17" xfId="0" applyFont="1" applyBorder="1" applyAlignment="1">
      <alignment/>
    </xf>
    <xf numFmtId="0" fontId="42" fillId="0" borderId="17" xfId="0" applyFont="1" applyBorder="1" applyAlignment="1">
      <alignment horizontal="right"/>
    </xf>
    <xf numFmtId="9" fontId="44" fillId="0" borderId="15" xfId="59" applyFont="1" applyBorder="1" applyAlignment="1">
      <alignment/>
    </xf>
    <xf numFmtId="0" fontId="42" fillId="0" borderId="23" xfId="0" applyFont="1" applyBorder="1" applyAlignment="1">
      <alignment/>
    </xf>
    <xf numFmtId="9" fontId="42" fillId="0" borderId="23" xfId="59" applyFont="1" applyBorder="1" applyAlignment="1">
      <alignment/>
    </xf>
    <xf numFmtId="0" fontId="42" fillId="0" borderId="0" xfId="0" applyFont="1" applyBorder="1" applyAlignment="1">
      <alignment vertical="center" wrapText="1"/>
    </xf>
    <xf numFmtId="165" fontId="43" fillId="0" borderId="0" xfId="42" applyNumberFormat="1" applyFont="1" applyAlignment="1">
      <alignment/>
    </xf>
    <xf numFmtId="0" fontId="45" fillId="0" borderId="0" xfId="0" applyFont="1" applyAlignment="1">
      <alignment/>
    </xf>
    <xf numFmtId="165" fontId="40" fillId="0" borderId="0" xfId="42" applyNumberFormat="1" applyFont="1" applyAlignment="1">
      <alignment horizontal="center"/>
    </xf>
    <xf numFmtId="165" fontId="40" fillId="0" borderId="0" xfId="42" applyNumberFormat="1" applyFont="1" applyAlignment="1">
      <alignment/>
    </xf>
    <xf numFmtId="165" fontId="45" fillId="0" borderId="0" xfId="42" applyNumberFormat="1" applyFont="1" applyAlignment="1">
      <alignment horizontal="center"/>
    </xf>
    <xf numFmtId="165" fontId="45" fillId="0" borderId="0" xfId="42" applyNumberFormat="1" applyFont="1" applyAlignment="1">
      <alignment/>
    </xf>
    <xf numFmtId="164" fontId="42" fillId="0" borderId="0" xfId="0" applyNumberFormat="1" applyFont="1" applyBorder="1" applyAlignment="1">
      <alignment/>
    </xf>
    <xf numFmtId="165" fontId="42" fillId="0" borderId="0" xfId="42" applyNumberFormat="1" applyFont="1" applyBorder="1" applyAlignment="1">
      <alignment/>
    </xf>
    <xf numFmtId="165" fontId="44" fillId="0" borderId="13" xfId="0" applyNumberFormat="1" applyFont="1" applyBorder="1" applyAlignment="1">
      <alignment/>
    </xf>
    <xf numFmtId="165" fontId="44" fillId="0" borderId="40" xfId="0" applyNumberFormat="1" applyFont="1" applyBorder="1" applyAlignment="1">
      <alignment/>
    </xf>
    <xf numFmtId="165" fontId="44" fillId="0" borderId="37" xfId="0" applyNumberFormat="1" applyFont="1" applyBorder="1" applyAlignment="1">
      <alignment/>
    </xf>
    <xf numFmtId="165" fontId="44" fillId="0" borderId="38" xfId="0" applyNumberFormat="1" applyFont="1" applyBorder="1" applyAlignment="1">
      <alignment/>
    </xf>
    <xf numFmtId="165" fontId="44" fillId="0" borderId="41" xfId="0" applyNumberFormat="1" applyFont="1" applyBorder="1" applyAlignment="1">
      <alignment/>
    </xf>
    <xf numFmtId="165" fontId="44" fillId="0" borderId="39" xfId="0" applyNumberFormat="1" applyFont="1" applyBorder="1" applyAlignment="1">
      <alignment/>
    </xf>
    <xf numFmtId="165" fontId="44" fillId="0" borderId="14" xfId="0" applyNumberFormat="1" applyFont="1" applyBorder="1" applyAlignment="1">
      <alignment/>
    </xf>
    <xf numFmtId="165" fontId="44" fillId="0" borderId="42" xfId="0" applyNumberFormat="1" applyFont="1" applyBorder="1" applyAlignment="1">
      <alignment/>
    </xf>
    <xf numFmtId="43" fontId="42" fillId="0" borderId="25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6"/>
  <sheetViews>
    <sheetView tabSelected="1" zoomScalePageLayoutView="0" workbookViewId="0" topLeftCell="A73">
      <selection activeCell="K97" sqref="K97"/>
    </sheetView>
  </sheetViews>
  <sheetFormatPr defaultColWidth="9.140625" defaultRowHeight="15"/>
  <cols>
    <col min="1" max="1" width="2.421875" style="98" bestFit="1" customWidth="1"/>
    <col min="2" max="2" width="56.8515625" style="98" customWidth="1"/>
    <col min="3" max="3" width="16.7109375" style="120" customWidth="1"/>
    <col min="4" max="4" width="14.421875" style="121" customWidth="1"/>
    <col min="5" max="5" width="13.57421875" style="121" customWidth="1"/>
    <col min="6" max="6" width="12.8515625" style="121" customWidth="1"/>
    <col min="7" max="7" width="13.00390625" style="121" customWidth="1"/>
    <col min="8" max="8" width="15.28125" style="98" customWidth="1"/>
    <col min="9" max="9" width="6.7109375" style="98" bestFit="1" customWidth="1"/>
    <col min="10" max="16384" width="9.140625" style="98" customWidth="1"/>
  </cols>
  <sheetData>
    <row r="1" spans="1:7" s="222" customFormat="1" ht="15.75">
      <c r="A1" s="222" t="s">
        <v>142</v>
      </c>
      <c r="C1" s="225"/>
      <c r="D1" s="226"/>
      <c r="E1" s="226"/>
      <c r="F1" s="226"/>
      <c r="G1" s="226"/>
    </row>
    <row r="3" ht="12.75">
      <c r="A3" s="119" t="s">
        <v>143</v>
      </c>
    </row>
    <row r="4" spans="2:3" ht="12.75">
      <c r="B4" s="98" t="s">
        <v>5</v>
      </c>
      <c r="C4" s="120" t="s">
        <v>7</v>
      </c>
    </row>
    <row r="5" spans="2:8" ht="13.5" thickBot="1">
      <c r="B5" s="122" t="s">
        <v>9</v>
      </c>
      <c r="C5" s="123">
        <v>2006</v>
      </c>
      <c r="D5" s="123">
        <v>2007</v>
      </c>
      <c r="E5" s="123">
        <v>2008</v>
      </c>
      <c r="F5" s="123">
        <v>2009</v>
      </c>
      <c r="G5" s="123">
        <v>2010</v>
      </c>
      <c r="H5" s="124" t="s">
        <v>59</v>
      </c>
    </row>
    <row r="6" spans="2:8" ht="12.75">
      <c r="B6" s="117" t="s">
        <v>139</v>
      </c>
      <c r="C6" s="125"/>
      <c r="D6" s="125"/>
      <c r="E6" s="125"/>
      <c r="F6" s="125"/>
      <c r="G6" s="125"/>
      <c r="H6" s="120"/>
    </row>
    <row r="7" spans="1:8" ht="12.75">
      <c r="A7" s="98" t="s">
        <v>19</v>
      </c>
      <c r="B7" s="98" t="s">
        <v>35</v>
      </c>
      <c r="C7" s="221">
        <v>12881163</v>
      </c>
      <c r="D7" s="221">
        <v>13801921</v>
      </c>
      <c r="E7" s="221">
        <v>14828345</v>
      </c>
      <c r="F7" s="221">
        <v>15721301</v>
      </c>
      <c r="G7" s="221">
        <v>16828563</v>
      </c>
      <c r="H7" s="120"/>
    </row>
    <row r="8" spans="1:8" ht="12.75">
      <c r="A8" s="98" t="s">
        <v>20</v>
      </c>
      <c r="B8" s="98" t="s">
        <v>66</v>
      </c>
      <c r="C8" s="221">
        <v>3268238</v>
      </c>
      <c r="D8" s="221">
        <v>3399648</v>
      </c>
      <c r="E8" s="221">
        <v>3554488</v>
      </c>
      <c r="F8" s="221">
        <v>3669646</v>
      </c>
      <c r="G8" s="221">
        <v>3824428</v>
      </c>
      <c r="H8" s="120"/>
    </row>
    <row r="9" spans="1:8" ht="12.75">
      <c r="A9" s="98" t="s">
        <v>21</v>
      </c>
      <c r="B9" s="98" t="s">
        <v>36</v>
      </c>
      <c r="C9" s="221">
        <v>2457373</v>
      </c>
      <c r="D9" s="221">
        <v>2567955</v>
      </c>
      <c r="E9" s="221">
        <v>2698921</v>
      </c>
      <c r="F9" s="221">
        <v>2790684</v>
      </c>
      <c r="G9" s="221">
        <v>2913474</v>
      </c>
      <c r="H9" s="120"/>
    </row>
    <row r="10" spans="2:8" ht="12.75">
      <c r="B10" s="119" t="s">
        <v>140</v>
      </c>
      <c r="C10" s="221"/>
      <c r="D10" s="221"/>
      <c r="E10" s="221"/>
      <c r="F10" s="221"/>
      <c r="G10" s="221"/>
      <c r="H10" s="120"/>
    </row>
    <row r="11" spans="1:8" ht="12.75">
      <c r="A11" s="98" t="s">
        <v>22</v>
      </c>
      <c r="B11" s="98" t="s">
        <v>35</v>
      </c>
      <c r="C11" s="221">
        <v>17941268</v>
      </c>
      <c r="D11" s="221">
        <v>20948403</v>
      </c>
      <c r="E11" s="221">
        <v>24781679</v>
      </c>
      <c r="F11" s="221">
        <v>28212646</v>
      </c>
      <c r="G11" s="221">
        <v>32293479</v>
      </c>
      <c r="H11" s="120"/>
    </row>
    <row r="12" spans="1:8" ht="12.75">
      <c r="A12" s="98" t="s">
        <v>23</v>
      </c>
      <c r="B12" s="98" t="s">
        <v>66</v>
      </c>
      <c r="C12" s="221">
        <v>4708556</v>
      </c>
      <c r="D12" s="221">
        <v>5413257</v>
      </c>
      <c r="E12" s="221">
        <v>6374476</v>
      </c>
      <c r="F12" s="221">
        <v>6945213</v>
      </c>
      <c r="G12" s="221">
        <v>7782138</v>
      </c>
      <c r="H12" s="120"/>
    </row>
    <row r="13" spans="1:8" ht="12.75">
      <c r="A13" s="98" t="s">
        <v>24</v>
      </c>
      <c r="B13" s="98" t="s">
        <v>36</v>
      </c>
      <c r="C13" s="221">
        <v>3452690</v>
      </c>
      <c r="D13" s="221">
        <v>3983327</v>
      </c>
      <c r="E13" s="221">
        <v>4700326</v>
      </c>
      <c r="F13" s="221">
        <v>5187080</v>
      </c>
      <c r="G13" s="221">
        <v>5757659</v>
      </c>
      <c r="H13" s="120"/>
    </row>
    <row r="14" spans="2:8" ht="12.75">
      <c r="B14" s="119" t="s">
        <v>141</v>
      </c>
      <c r="C14" s="121"/>
      <c r="H14" s="120"/>
    </row>
    <row r="15" spans="1:8" ht="12.75">
      <c r="A15" s="98" t="s">
        <v>25</v>
      </c>
      <c r="B15" s="98" t="s">
        <v>56</v>
      </c>
      <c r="C15" s="126">
        <f>SUM(C16:C19)</f>
        <v>7400</v>
      </c>
      <c r="D15" s="126">
        <f>SUM(D16:D19)</f>
        <v>19500</v>
      </c>
      <c r="E15" s="126">
        <f>SUM(E16:E19)</f>
        <v>19500</v>
      </c>
      <c r="F15" s="126">
        <f>SUM(F16:F19)</f>
        <v>71551.6</v>
      </c>
      <c r="G15" s="126">
        <f>SUM(G16:G19)</f>
        <v>110038.56</v>
      </c>
      <c r="H15" s="74" t="s">
        <v>114</v>
      </c>
    </row>
    <row r="16" spans="1:8" s="93" customFormat="1" ht="12.75">
      <c r="A16" s="98"/>
      <c r="B16" s="127" t="s">
        <v>11</v>
      </c>
      <c r="C16" s="128"/>
      <c r="D16" s="128">
        <v>1000</v>
      </c>
      <c r="E16" s="128">
        <v>2566.714</v>
      </c>
      <c r="F16" s="128">
        <v>1300</v>
      </c>
      <c r="G16" s="128">
        <v>15409.2</v>
      </c>
      <c r="H16" s="129"/>
    </row>
    <row r="17" spans="2:8" s="93" customFormat="1" ht="12.75">
      <c r="B17" s="130" t="s">
        <v>12</v>
      </c>
      <c r="C17" s="131">
        <v>7400</v>
      </c>
      <c r="D17" s="131">
        <v>16905.39</v>
      </c>
      <c r="E17" s="131">
        <v>14433.286</v>
      </c>
      <c r="F17" s="131">
        <v>58766</v>
      </c>
      <c r="G17" s="131">
        <v>65681.96</v>
      </c>
      <c r="H17" s="129"/>
    </row>
    <row r="18" spans="1:8" s="93" customFormat="1" ht="12.75">
      <c r="A18" s="132"/>
      <c r="B18" s="130" t="s">
        <v>13</v>
      </c>
      <c r="C18" s="131"/>
      <c r="D18" s="131"/>
      <c r="E18" s="131">
        <v>1000</v>
      </c>
      <c r="F18" s="131">
        <v>1200</v>
      </c>
      <c r="G18" s="131">
        <v>3600</v>
      </c>
      <c r="H18" s="129"/>
    </row>
    <row r="19" spans="1:8" s="93" customFormat="1" ht="12.75">
      <c r="A19" s="132"/>
      <c r="B19" s="133" t="s">
        <v>6</v>
      </c>
      <c r="C19" s="134"/>
      <c r="D19" s="134">
        <v>1594.61</v>
      </c>
      <c r="E19" s="134">
        <v>1500</v>
      </c>
      <c r="F19" s="134">
        <v>10285.6</v>
      </c>
      <c r="G19" s="134">
        <v>25347.4</v>
      </c>
      <c r="H19" s="135"/>
    </row>
    <row r="20" spans="1:8" ht="12.75">
      <c r="A20" s="98" t="s">
        <v>28</v>
      </c>
      <c r="B20" s="119" t="s">
        <v>37</v>
      </c>
      <c r="C20" s="121"/>
      <c r="H20" s="120"/>
    </row>
    <row r="21" spans="1:8" s="93" customFormat="1" ht="12.75">
      <c r="A21" s="132"/>
      <c r="B21" s="132" t="s">
        <v>27</v>
      </c>
      <c r="C21" s="126"/>
      <c r="D21" s="136">
        <f>(D7-C7)/C7</f>
        <v>0.07148096798402442</v>
      </c>
      <c r="E21" s="136">
        <f>(E7-D7)/D7</f>
        <v>0.07436819845585263</v>
      </c>
      <c r="F21" s="136">
        <f>(F7-E7)/E7</f>
        <v>0.060219532253936635</v>
      </c>
      <c r="G21" s="136">
        <f>(G7-F7)/F7</f>
        <v>0.07043068509406442</v>
      </c>
      <c r="H21" s="129"/>
    </row>
    <row r="22" spans="1:8" s="93" customFormat="1" ht="12.75">
      <c r="A22" s="132"/>
      <c r="B22" s="132" t="s">
        <v>115</v>
      </c>
      <c r="C22" s="126"/>
      <c r="D22" s="136">
        <f>(D7-$C$7)/$C$7</f>
        <v>0.07148096798402442</v>
      </c>
      <c r="E22" s="136">
        <f>(E7-$C$7)/$C$7</f>
        <v>0.15116507725272943</v>
      </c>
      <c r="F22" s="136">
        <f>(F7-$C$7)/$C$7</f>
        <v>0.22048769975195562</v>
      </c>
      <c r="G22" s="136">
        <f>(G7-$C$7)/$C$7</f>
        <v>0.30644748459436466</v>
      </c>
      <c r="H22" s="129"/>
    </row>
    <row r="23" spans="1:8" s="93" customFormat="1" ht="12.75">
      <c r="A23" s="132"/>
      <c r="B23" s="132" t="s">
        <v>108</v>
      </c>
      <c r="C23" s="126"/>
      <c r="D23" s="136">
        <f>(D8-C8)/C8</f>
        <v>0.04020821005079801</v>
      </c>
      <c r="E23" s="136">
        <f>(E8-D8)/D8</f>
        <v>0.04554589180997562</v>
      </c>
      <c r="F23" s="136">
        <f>(F8-E8)/E8</f>
        <v>0.03239791497397093</v>
      </c>
      <c r="G23" s="136">
        <f>(G8-F8)/F8</f>
        <v>0.04217900037224299</v>
      </c>
      <c r="H23" s="129"/>
    </row>
    <row r="24" spans="1:8" s="93" customFormat="1" ht="12.75">
      <c r="A24" s="132"/>
      <c r="B24" s="132" t="s">
        <v>107</v>
      </c>
      <c r="C24" s="126"/>
      <c r="D24" s="136">
        <f>(D8-$C$8)/$C$8</f>
        <v>0.04020821005079801</v>
      </c>
      <c r="E24" s="136">
        <f>(E8-$C$8)/$C$8</f>
        <v>0.08758542064562005</v>
      </c>
      <c r="F24" s="136">
        <f>(F8-$C$8)/$C$8</f>
        <v>0.12282092063062727</v>
      </c>
      <c r="G24" s="136">
        <f>(G8-$C$8)/$C$8</f>
        <v>0.1701803846598687</v>
      </c>
      <c r="H24" s="129"/>
    </row>
    <row r="25" spans="1:8" s="93" customFormat="1" ht="12.75">
      <c r="A25" s="132"/>
      <c r="B25" s="132" t="s">
        <v>26</v>
      </c>
      <c r="C25" s="126"/>
      <c r="D25" s="136">
        <f>(D9-C9)/C9</f>
        <v>0.04500008749180527</v>
      </c>
      <c r="E25" s="136">
        <f>(E9-D9)/D9</f>
        <v>0.05100011487740245</v>
      </c>
      <c r="F25" s="136">
        <f>(F9-E9)/E9</f>
        <v>0.03399988365720968</v>
      </c>
      <c r="G25" s="136">
        <f>(G9-F9)/F9</f>
        <v>0.043999965599831437</v>
      </c>
      <c r="H25" s="129"/>
    </row>
    <row r="26" spans="1:8" s="93" customFormat="1" ht="12.75">
      <c r="A26" s="132"/>
      <c r="B26" s="132" t="s">
        <v>116</v>
      </c>
      <c r="C26" s="126"/>
      <c r="D26" s="136">
        <f>(D9-$C$9)/C9</f>
        <v>0.04500008749180527</v>
      </c>
      <c r="E26" s="136">
        <f>(E9-$C$9)/D9</f>
        <v>0.09406239595320011</v>
      </c>
      <c r="F26" s="136">
        <f>(F9-$C$9)/E9</f>
        <v>0.12349787192733688</v>
      </c>
      <c r="G26" s="136">
        <f>(G9-$C$9)/F9</f>
        <v>0.16343699250792995</v>
      </c>
      <c r="H26" s="129"/>
    </row>
    <row r="27" spans="1:8" s="93" customFormat="1" ht="12.75">
      <c r="A27" s="93" t="s">
        <v>29</v>
      </c>
      <c r="B27" s="137" t="s">
        <v>122</v>
      </c>
      <c r="C27" s="126"/>
      <c r="D27" s="138"/>
      <c r="E27" s="138"/>
      <c r="F27" s="138"/>
      <c r="G27" s="138"/>
      <c r="H27" s="129"/>
    </row>
    <row r="28" spans="1:8" ht="12.75">
      <c r="A28" s="132"/>
      <c r="B28" s="139" t="s">
        <v>63</v>
      </c>
      <c r="C28" s="140">
        <f aca="true" t="shared" si="0" ref="C28:G29">C8/C7</f>
        <v>0.2537222764745699</v>
      </c>
      <c r="D28" s="140">
        <f t="shared" si="0"/>
        <v>0.24631701630519404</v>
      </c>
      <c r="E28" s="140">
        <f t="shared" si="0"/>
        <v>0.2397090167513637</v>
      </c>
      <c r="F28" s="140">
        <f t="shared" si="0"/>
        <v>0.23341872278890913</v>
      </c>
      <c r="G28" s="140">
        <f t="shared" si="0"/>
        <v>0.22725814438226247</v>
      </c>
      <c r="H28" s="120" t="s">
        <v>110</v>
      </c>
    </row>
    <row r="29" spans="1:8" ht="12.75">
      <c r="A29" s="132"/>
      <c r="B29" s="139" t="s">
        <v>64</v>
      </c>
      <c r="C29" s="140">
        <f t="shared" si="0"/>
        <v>0.7518953638015347</v>
      </c>
      <c r="D29" s="140">
        <f t="shared" si="0"/>
        <v>0.7553590842346031</v>
      </c>
      <c r="E29" s="140">
        <f t="shared" si="0"/>
        <v>0.7592995109281562</v>
      </c>
      <c r="F29" s="140">
        <f t="shared" si="0"/>
        <v>0.7604777136541235</v>
      </c>
      <c r="G29" s="140">
        <f t="shared" si="0"/>
        <v>0.761806471451417</v>
      </c>
      <c r="H29" s="120" t="s">
        <v>111</v>
      </c>
    </row>
    <row r="30" spans="1:8" ht="12.75">
      <c r="A30" s="132"/>
      <c r="B30" s="139" t="s">
        <v>57</v>
      </c>
      <c r="C30" s="140">
        <f>C9/C7</f>
        <v>0.19077260337440027</v>
      </c>
      <c r="D30" s="140">
        <f>D9/D7</f>
        <v>0.18605779586769117</v>
      </c>
      <c r="E30" s="140">
        <f>E9/E7</f>
        <v>0.18201093918437963</v>
      </c>
      <c r="F30" s="140">
        <f>F9/F7</f>
        <v>0.1775097366305753</v>
      </c>
      <c r="G30" s="140">
        <f>G9/G7</f>
        <v>0.17312672508044805</v>
      </c>
      <c r="H30" s="120" t="s">
        <v>112</v>
      </c>
    </row>
    <row r="31" spans="1:8" ht="12.75">
      <c r="A31" s="132"/>
      <c r="B31" s="139" t="s">
        <v>58</v>
      </c>
      <c r="C31" s="140">
        <f>C15/C13</f>
        <v>0.0021432564174600093</v>
      </c>
      <c r="D31" s="140">
        <f>D15/D13</f>
        <v>0.004895405273029304</v>
      </c>
      <c r="E31" s="140">
        <f>E15/E13</f>
        <v>0.004148648412897318</v>
      </c>
      <c r="F31" s="140">
        <f>F15/F13</f>
        <v>0.01379419634939118</v>
      </c>
      <c r="G31" s="140">
        <f>G15/G13</f>
        <v>0.01911168410633558</v>
      </c>
      <c r="H31" s="120" t="s">
        <v>113</v>
      </c>
    </row>
    <row r="32" spans="1:8" ht="12.75">
      <c r="A32" s="132"/>
      <c r="B32" s="141" t="s">
        <v>65</v>
      </c>
      <c r="C32" s="142">
        <f>C15/C12</f>
        <v>0.0015716070914310034</v>
      </c>
      <c r="D32" s="142">
        <f>D15/D12</f>
        <v>0.0036022675442898794</v>
      </c>
      <c r="E32" s="142">
        <f>E15/E12</f>
        <v>0.003059074973378204</v>
      </c>
      <c r="F32" s="142">
        <f>F15/F12</f>
        <v>0.010302290224936226</v>
      </c>
      <c r="G32" s="142">
        <f>G15/G12</f>
        <v>0.014139888035909926</v>
      </c>
      <c r="H32" s="74" t="s">
        <v>109</v>
      </c>
    </row>
    <row r="33" spans="1:8" ht="12.75">
      <c r="A33" s="143" t="s">
        <v>144</v>
      </c>
      <c r="C33" s="121"/>
      <c r="H33" s="74"/>
    </row>
    <row r="34" spans="2:8" ht="13.5" thickBot="1">
      <c r="B34" s="118" t="s">
        <v>52</v>
      </c>
      <c r="C34" s="123">
        <v>2006</v>
      </c>
      <c r="D34" s="123">
        <v>2007</v>
      </c>
      <c r="E34" s="123">
        <v>2008</v>
      </c>
      <c r="F34" s="123">
        <v>2009</v>
      </c>
      <c r="G34" s="123">
        <v>2010</v>
      </c>
      <c r="H34" s="124" t="s">
        <v>59</v>
      </c>
    </row>
    <row r="35" spans="2:8" ht="12.75">
      <c r="B35" s="144" t="s">
        <v>14</v>
      </c>
      <c r="C35" s="145"/>
      <c r="D35" s="145"/>
      <c r="E35" s="145">
        <v>1200000</v>
      </c>
      <c r="F35" s="145"/>
      <c r="G35" s="145">
        <v>4653900</v>
      </c>
      <c r="H35" s="146"/>
    </row>
    <row r="36" spans="2:8" ht="12.75">
      <c r="B36" s="147" t="s">
        <v>15</v>
      </c>
      <c r="C36" s="131"/>
      <c r="D36" s="131"/>
      <c r="E36" s="131">
        <v>50000</v>
      </c>
      <c r="F36" s="131">
        <v>386649</v>
      </c>
      <c r="G36" s="131">
        <v>64000</v>
      </c>
      <c r="H36" s="120"/>
    </row>
    <row r="37" spans="2:8" ht="12.75">
      <c r="B37" s="147" t="s">
        <v>16</v>
      </c>
      <c r="C37" s="131">
        <v>53389</v>
      </c>
      <c r="D37" s="131">
        <v>89941</v>
      </c>
      <c r="E37" s="131">
        <v>89820</v>
      </c>
      <c r="F37" s="131">
        <v>141050</v>
      </c>
      <c r="G37" s="131">
        <v>150055</v>
      </c>
      <c r="H37" s="120"/>
    </row>
    <row r="38" spans="2:8" ht="12.75">
      <c r="B38" s="147" t="s">
        <v>17</v>
      </c>
      <c r="C38" s="131"/>
      <c r="D38" s="131"/>
      <c r="E38" s="131">
        <v>10000000</v>
      </c>
      <c r="F38" s="131">
        <v>18112515</v>
      </c>
      <c r="G38" s="131"/>
      <c r="H38" s="120"/>
    </row>
    <row r="39" spans="2:8" ht="12.75">
      <c r="B39" s="148" t="s">
        <v>18</v>
      </c>
      <c r="C39" s="149"/>
      <c r="D39" s="149">
        <v>814</v>
      </c>
      <c r="E39" s="149">
        <v>1071</v>
      </c>
      <c r="F39" s="149">
        <v>7180</v>
      </c>
      <c r="G39" s="149">
        <v>18130895.2</v>
      </c>
      <c r="H39" s="120"/>
    </row>
    <row r="40" spans="1:8" ht="12.75">
      <c r="A40" s="98" t="s">
        <v>38</v>
      </c>
      <c r="B40" s="150" t="s">
        <v>8</v>
      </c>
      <c r="C40" s="151">
        <f>C37*10</f>
        <v>533890</v>
      </c>
      <c r="D40" s="151">
        <f>D37*10</f>
        <v>899410</v>
      </c>
      <c r="E40" s="151">
        <f>E37*10</f>
        <v>898200</v>
      </c>
      <c r="F40" s="151">
        <f>F37*10</f>
        <v>1410500</v>
      </c>
      <c r="G40" s="151">
        <f>G37*10</f>
        <v>1500550</v>
      </c>
      <c r="H40" s="146"/>
    </row>
    <row r="41" spans="1:8" ht="12.75">
      <c r="A41" s="98" t="s">
        <v>30</v>
      </c>
      <c r="B41" s="133" t="s">
        <v>60</v>
      </c>
      <c r="C41" s="152">
        <f>C40/(1000*2.471)</f>
        <v>216.06232294617564</v>
      </c>
      <c r="D41" s="152">
        <f>D40/(1000*2.471)</f>
        <v>363.9862403885067</v>
      </c>
      <c r="E41" s="152">
        <f>E40/(1000*2.471)</f>
        <v>363.4965600971267</v>
      </c>
      <c r="F41" s="152">
        <f>F40/(1000*2.471)</f>
        <v>570.8215297450425</v>
      </c>
      <c r="G41" s="152">
        <f>G40/(1000*2.471)</f>
        <v>607.2642654795629</v>
      </c>
      <c r="H41" s="74" t="s">
        <v>121</v>
      </c>
    </row>
    <row r="42" spans="1:8" ht="12.75">
      <c r="A42" s="98" t="s">
        <v>31</v>
      </c>
      <c r="B42" s="130" t="s">
        <v>119</v>
      </c>
      <c r="C42" s="153">
        <f>D88</f>
        <v>5217.814261105963</v>
      </c>
      <c r="D42" s="153">
        <f>E88</f>
        <v>5958.724241838455</v>
      </c>
      <c r="E42" s="153">
        <f>F88</f>
        <v>6450.104459033666</v>
      </c>
      <c r="F42" s="153">
        <f>G88</f>
        <v>6593.0651693086065</v>
      </c>
      <c r="G42" s="153">
        <f>H88</f>
        <v>5936.440944574356</v>
      </c>
      <c r="H42" s="154" t="s">
        <v>101</v>
      </c>
    </row>
    <row r="43" spans="1:8" ht="12.75">
      <c r="A43" s="98" t="s">
        <v>32</v>
      </c>
      <c r="B43" s="150" t="s">
        <v>61</v>
      </c>
      <c r="C43" s="151">
        <f>C541</f>
        <v>9482.090974947345</v>
      </c>
      <c r="D43" s="151">
        <f>D541</f>
        <v>10363.564597343098</v>
      </c>
      <c r="E43" s="151">
        <f>E541</f>
        <v>8849.982186617315</v>
      </c>
      <c r="F43" s="151">
        <f>F541</f>
        <v>11500.919390375746</v>
      </c>
      <c r="G43" s="151">
        <f>G541</f>
        <v>11319.430364574355</v>
      </c>
      <c r="H43" s="120" t="s">
        <v>103</v>
      </c>
    </row>
    <row r="44" spans="2:8" ht="12.75">
      <c r="B44" s="150" t="s">
        <v>126</v>
      </c>
      <c r="C44" s="155">
        <f>C99</f>
        <v>1.3451977475727304</v>
      </c>
      <c r="D44" s="155">
        <f>D99</f>
        <v>1.2664532632317578</v>
      </c>
      <c r="E44" s="155">
        <f>E99</f>
        <v>1.15620534121936</v>
      </c>
      <c r="F44" s="155">
        <f>F99</f>
        <v>1.129894403993557</v>
      </c>
      <c r="G44" s="155">
        <f>G99</f>
        <v>1.6123074966302844</v>
      </c>
      <c r="H44" s="120" t="s">
        <v>100</v>
      </c>
    </row>
    <row r="45" spans="2:8" ht="12.75">
      <c r="B45" s="150" t="s">
        <v>124</v>
      </c>
      <c r="C45" s="155">
        <f>C134</f>
        <v>4.2033896187306645</v>
      </c>
      <c r="D45" s="155">
        <f>D134</f>
        <v>3.2079065656411307</v>
      </c>
      <c r="E45" s="155">
        <f>E134</f>
        <v>2.466347932474862</v>
      </c>
      <c r="F45" s="155">
        <f>F134</f>
        <v>2.6606178728953553</v>
      </c>
      <c r="G45" s="155">
        <f>G134</f>
        <v>2.981712587434798</v>
      </c>
      <c r="H45" s="120" t="s">
        <v>125</v>
      </c>
    </row>
    <row r="46" spans="2:8" ht="12.75">
      <c r="B46" s="150" t="s">
        <v>102</v>
      </c>
      <c r="C46" s="156">
        <f>C566</f>
        <v>0.10677633573242598</v>
      </c>
      <c r="D46" s="156">
        <f>D566</f>
        <v>0.1167024716124637</v>
      </c>
      <c r="E46" s="156">
        <f>E566</f>
        <v>0.09965825804465954</v>
      </c>
      <c r="F46" s="156">
        <f>F566</f>
        <v>0.12951004512642825</v>
      </c>
      <c r="G46" s="156">
        <f>G566</f>
        <v>0.12746632573985825</v>
      </c>
      <c r="H46" s="120" t="s">
        <v>104</v>
      </c>
    </row>
    <row r="47" spans="2:8" ht="12.75">
      <c r="B47" s="150" t="s">
        <v>117</v>
      </c>
      <c r="C47" s="156">
        <f>C41/C42</f>
        <v>0.041408588373243335</v>
      </c>
      <c r="D47" s="156">
        <f>D41/D42</f>
        <v>0.0610845922073087</v>
      </c>
      <c r="E47" s="156">
        <f>E41/E42</f>
        <v>0.05635514314625295</v>
      </c>
      <c r="F47" s="156">
        <f>F41/F42</f>
        <v>0.08657908197271813</v>
      </c>
      <c r="G47" s="156">
        <f>G41/G42</f>
        <v>0.10229433277434952</v>
      </c>
      <c r="H47" s="154" t="s">
        <v>118</v>
      </c>
    </row>
    <row r="48" spans="2:8" ht="12.75">
      <c r="B48" s="130" t="s">
        <v>10</v>
      </c>
      <c r="C48" s="138">
        <f>C41/C43</f>
        <v>0.022786358358829757</v>
      </c>
      <c r="D48" s="138">
        <f>D41/D43</f>
        <v>0.03512172254726156</v>
      </c>
      <c r="E48" s="138">
        <f>E41/E43</f>
        <v>0.04107314031058679</v>
      </c>
      <c r="F48" s="138">
        <f>F41/F43</f>
        <v>0.04963268677656502</v>
      </c>
      <c r="G48" s="138">
        <f>G41/G43</f>
        <v>0.053647952760951315</v>
      </c>
      <c r="H48" s="154" t="s">
        <v>120</v>
      </c>
    </row>
    <row r="49" spans="2:8" ht="12.75">
      <c r="B49" s="130" t="s">
        <v>105</v>
      </c>
      <c r="C49" s="126"/>
      <c r="D49" s="138">
        <f>(D43-C43)/C43</f>
        <v>0.09296194528450497</v>
      </c>
      <c r="E49" s="138">
        <f>(E43-D43)/D43</f>
        <v>-0.14604843695515918</v>
      </c>
      <c r="F49" s="138">
        <f>(F43-E43)/E43</f>
        <v>0.29954152989902066</v>
      </c>
      <c r="G49" s="138">
        <f>(G43-F43)/F43</f>
        <v>-0.015780392822617784</v>
      </c>
      <c r="H49" s="154"/>
    </row>
    <row r="50" spans="2:8" ht="12.75">
      <c r="B50" s="150" t="s">
        <v>106</v>
      </c>
      <c r="C50" s="121"/>
      <c r="D50" s="156">
        <f>(D43-$C$43)/$C$43</f>
        <v>0.09296194528450497</v>
      </c>
      <c r="E50" s="156">
        <f>(E43-$C$43)/$C$43</f>
        <v>-0.0666634384757672</v>
      </c>
      <c r="F50" s="156">
        <f>(F43-$C$43)/$C$43</f>
        <v>0.2129096230738929</v>
      </c>
      <c r="G50" s="156">
        <f>(G43-$C$43)/$C$43</f>
        <v>0.19376943276345363</v>
      </c>
      <c r="H50" s="120"/>
    </row>
    <row r="51" spans="2:8" ht="12.75">
      <c r="B51" s="133" t="s">
        <v>55</v>
      </c>
      <c r="C51" s="157"/>
      <c r="D51" s="158">
        <f>(D41-C41)/C41</f>
        <v>0.6846354117889454</v>
      </c>
      <c r="E51" s="158">
        <f>(E41-D41)/D41</f>
        <v>-0.0013453263806273096</v>
      </c>
      <c r="F51" s="158">
        <f>(F41-E41)/E41</f>
        <v>0.5703629481184592</v>
      </c>
      <c r="G51" s="158">
        <f>(G41-F41)/F41</f>
        <v>0.06384260900389925</v>
      </c>
      <c r="H51" s="74"/>
    </row>
    <row r="52" ht="12.75">
      <c r="H52" s="121"/>
    </row>
    <row r="53" ht="12.75">
      <c r="H53" s="121"/>
    </row>
    <row r="54" ht="12.75">
      <c r="H54" s="121"/>
    </row>
    <row r="55" ht="12.75">
      <c r="B55" s="143" t="s">
        <v>145</v>
      </c>
    </row>
    <row r="56" spans="2:8" ht="13.5" thickBot="1">
      <c r="B56" s="159" t="s">
        <v>40</v>
      </c>
      <c r="C56" s="68" t="s">
        <v>39</v>
      </c>
      <c r="D56" s="123">
        <v>2006</v>
      </c>
      <c r="E56" s="123">
        <v>2007</v>
      </c>
      <c r="F56" s="123">
        <v>2008</v>
      </c>
      <c r="G56" s="123">
        <v>2009</v>
      </c>
      <c r="H56" s="123">
        <v>2010</v>
      </c>
    </row>
    <row r="57" spans="2:8" ht="12.75">
      <c r="B57" s="160" t="s">
        <v>50</v>
      </c>
      <c r="C57" s="161" t="s">
        <v>41</v>
      </c>
      <c r="D57" s="162"/>
      <c r="E57" s="162"/>
      <c r="F57" s="162">
        <v>50000</v>
      </c>
      <c r="G57" s="162">
        <v>386649</v>
      </c>
      <c r="H57" s="162">
        <v>64000</v>
      </c>
    </row>
    <row r="58" spans="2:8" ht="12.75">
      <c r="B58" s="160" t="s">
        <v>15</v>
      </c>
      <c r="C58" s="161" t="s">
        <v>43</v>
      </c>
      <c r="D58" s="162"/>
      <c r="E58" s="162"/>
      <c r="F58" s="162">
        <v>1200000</v>
      </c>
      <c r="G58" s="162"/>
      <c r="H58" s="162">
        <v>4653900</v>
      </c>
    </row>
    <row r="59" spans="2:8" ht="12.75">
      <c r="B59" s="160" t="s">
        <v>12</v>
      </c>
      <c r="C59" s="161" t="s">
        <v>51</v>
      </c>
      <c r="D59" s="162">
        <v>53389</v>
      </c>
      <c r="E59" s="162">
        <v>89941</v>
      </c>
      <c r="F59" s="162">
        <v>89820</v>
      </c>
      <c r="G59" s="162">
        <v>141050</v>
      </c>
      <c r="H59" s="162">
        <v>150055</v>
      </c>
    </row>
    <row r="60" spans="2:8" ht="12.75">
      <c r="B60" s="163" t="s">
        <v>54</v>
      </c>
      <c r="C60" s="164" t="s">
        <v>42</v>
      </c>
      <c r="D60" s="165"/>
      <c r="E60" s="165"/>
      <c r="F60" s="165">
        <v>5000000</v>
      </c>
      <c r="G60" s="165">
        <v>10000000</v>
      </c>
      <c r="H60" s="165">
        <v>10400000</v>
      </c>
    </row>
    <row r="61" spans="2:8" ht="12.75">
      <c r="B61" s="166"/>
      <c r="C61" s="167" t="s">
        <v>48</v>
      </c>
      <c r="D61" s="168"/>
      <c r="E61" s="168"/>
      <c r="F61" s="168">
        <v>5000000</v>
      </c>
      <c r="G61" s="168">
        <v>8112515</v>
      </c>
      <c r="H61" s="168">
        <v>7700000</v>
      </c>
    </row>
    <row r="62" spans="2:8" ht="12.75">
      <c r="B62" s="163" t="s">
        <v>49</v>
      </c>
      <c r="C62" s="161" t="s">
        <v>43</v>
      </c>
      <c r="D62" s="162"/>
      <c r="E62" s="162"/>
      <c r="F62" s="162"/>
      <c r="G62" s="162"/>
      <c r="H62" s="162">
        <v>15370</v>
      </c>
    </row>
    <row r="63" spans="2:8" ht="12.75">
      <c r="B63" s="163"/>
      <c r="C63" s="161" t="s">
        <v>53</v>
      </c>
      <c r="D63" s="162"/>
      <c r="E63" s="162"/>
      <c r="F63" s="162"/>
      <c r="G63" s="162"/>
      <c r="H63" s="162">
        <v>15370</v>
      </c>
    </row>
    <row r="64" spans="2:8" ht="12.75">
      <c r="B64" s="163"/>
      <c r="C64" s="161" t="s">
        <v>44</v>
      </c>
      <c r="D64" s="162"/>
      <c r="E64" s="162"/>
      <c r="F64" s="162"/>
      <c r="G64" s="162"/>
      <c r="H64" s="162">
        <v>14700</v>
      </c>
    </row>
    <row r="65" spans="2:8" ht="12.75">
      <c r="B65" s="163"/>
      <c r="C65" s="161" t="s">
        <v>45</v>
      </c>
      <c r="D65" s="162"/>
      <c r="E65" s="162"/>
      <c r="F65" s="162"/>
      <c r="G65" s="162"/>
      <c r="H65" s="162">
        <v>450</v>
      </c>
    </row>
    <row r="66" spans="2:8" ht="12.75">
      <c r="B66" s="163"/>
      <c r="C66" s="161" t="s">
        <v>46</v>
      </c>
      <c r="D66" s="162"/>
      <c r="E66" s="162"/>
      <c r="F66" s="162"/>
      <c r="G66" s="162"/>
      <c r="H66" s="162">
        <v>289.8</v>
      </c>
    </row>
    <row r="67" spans="2:8" ht="12.75">
      <c r="B67" s="163"/>
      <c r="C67" s="161" t="s">
        <v>47</v>
      </c>
      <c r="D67" s="162"/>
      <c r="E67" s="162"/>
      <c r="F67" s="162"/>
      <c r="G67" s="162"/>
      <c r="H67" s="162">
        <v>85.4</v>
      </c>
    </row>
    <row r="68" spans="2:8" ht="12.75">
      <c r="B68" s="166"/>
      <c r="C68" s="167" t="s">
        <v>51</v>
      </c>
      <c r="D68" s="168"/>
      <c r="E68" s="168">
        <v>814</v>
      </c>
      <c r="F68" s="168">
        <v>1071</v>
      </c>
      <c r="G68" s="168">
        <v>7180</v>
      </c>
      <c r="H68" s="168"/>
    </row>
    <row r="69" spans="2:8" ht="12.75">
      <c r="B69" s="169" t="s">
        <v>133</v>
      </c>
      <c r="C69" s="170"/>
      <c r="D69" s="170"/>
      <c r="E69" s="170"/>
      <c r="F69" s="170"/>
      <c r="G69" s="170"/>
      <c r="H69" s="169"/>
    </row>
    <row r="70" spans="2:8" ht="12.75">
      <c r="B70" s="171" t="s">
        <v>67</v>
      </c>
      <c r="C70" s="171" t="s">
        <v>39</v>
      </c>
      <c r="D70" s="95" t="s">
        <v>68</v>
      </c>
      <c r="E70" s="96" t="s">
        <v>69</v>
      </c>
      <c r="F70" s="96" t="s">
        <v>70</v>
      </c>
      <c r="G70" s="96" t="s">
        <v>71</v>
      </c>
      <c r="H70" s="97" t="s">
        <v>72</v>
      </c>
    </row>
    <row r="71" spans="2:8" ht="12.75">
      <c r="B71" s="99" t="s">
        <v>130</v>
      </c>
      <c r="C71" s="99" t="s">
        <v>73</v>
      </c>
      <c r="D71" s="100">
        <f aca="true" t="shared" si="1" ref="D71:H72">SUM(D138,D141,D144,D147,D150,D153,D156,D159,D162)</f>
        <v>90.38247382047668</v>
      </c>
      <c r="E71" s="100">
        <f t="shared" si="1"/>
        <v>92.232</v>
      </c>
      <c r="F71" s="100">
        <f t="shared" si="1"/>
        <v>0</v>
      </c>
      <c r="G71" s="100">
        <f t="shared" si="1"/>
        <v>5.591458588613205</v>
      </c>
      <c r="H71" s="193">
        <f t="shared" si="1"/>
        <v>71.82781159741418</v>
      </c>
    </row>
    <row r="72" spans="2:8" ht="12.75">
      <c r="B72" s="104" t="s">
        <v>74</v>
      </c>
      <c r="C72" s="103"/>
      <c r="D72" s="100">
        <f t="shared" si="1"/>
        <v>319.968</v>
      </c>
      <c r="E72" s="100">
        <f t="shared" si="1"/>
        <v>393.07200000000006</v>
      </c>
      <c r="F72" s="100">
        <f t="shared" si="1"/>
        <v>0</v>
      </c>
      <c r="G72" s="100">
        <f t="shared" si="1"/>
        <v>17.497</v>
      </c>
      <c r="H72" s="193">
        <f t="shared" si="1"/>
        <v>40.25599999999999</v>
      </c>
    </row>
    <row r="73" spans="2:8" ht="12.75">
      <c r="B73" s="99" t="s">
        <v>130</v>
      </c>
      <c r="C73" s="99" t="s">
        <v>42</v>
      </c>
      <c r="D73" s="100">
        <f aca="true" t="shared" si="2" ref="D73:H74">SUM(D167,D170,D173,D176,D179,D182,D185,D188,D191,D194,D197,D200)</f>
        <v>34.33400000000001</v>
      </c>
      <c r="E73" s="100">
        <f t="shared" si="2"/>
        <v>48.86899999999999</v>
      </c>
      <c r="F73" s="100">
        <f t="shared" si="2"/>
        <v>0</v>
      </c>
      <c r="G73" s="100">
        <f t="shared" si="2"/>
        <v>40.612037554311414</v>
      </c>
      <c r="H73" s="193">
        <f t="shared" si="2"/>
        <v>39.99999999999999</v>
      </c>
    </row>
    <row r="74" spans="2:8" ht="12.75">
      <c r="B74" s="104" t="s">
        <v>74</v>
      </c>
      <c r="C74" s="103"/>
      <c r="D74" s="100">
        <f t="shared" si="2"/>
        <v>226.46093709999997</v>
      </c>
      <c r="E74" s="100">
        <f t="shared" si="2"/>
        <v>212.105</v>
      </c>
      <c r="F74" s="100">
        <f t="shared" si="2"/>
        <v>0</v>
      </c>
      <c r="G74" s="100">
        <f t="shared" si="2"/>
        <v>193.6263</v>
      </c>
      <c r="H74" s="193">
        <f t="shared" si="2"/>
        <v>223.50699999999998</v>
      </c>
    </row>
    <row r="75" spans="2:8" ht="12.75">
      <c r="B75" s="99" t="s">
        <v>130</v>
      </c>
      <c r="C75" s="99" t="s">
        <v>43</v>
      </c>
      <c r="D75" s="100">
        <f aca="true" t="shared" si="3" ref="D75:H76">SUM(D205,D208,D211,D214,D217,D220,D223,D226,D229,D232,D235,D238,D241,D244,D247,D250,D253)</f>
        <v>376.58699999999993</v>
      </c>
      <c r="E75" s="100">
        <f t="shared" si="3"/>
        <v>130.555</v>
      </c>
      <c r="F75" s="100">
        <f t="shared" si="3"/>
        <v>472.45575391613943</v>
      </c>
      <c r="G75" s="100">
        <f t="shared" si="3"/>
        <v>22.96020899239781</v>
      </c>
      <c r="H75" s="193">
        <f t="shared" si="3"/>
        <v>267.00399999999996</v>
      </c>
    </row>
    <row r="76" spans="2:8" ht="12.75">
      <c r="B76" s="104" t="s">
        <v>74</v>
      </c>
      <c r="C76" s="103"/>
      <c r="D76" s="100">
        <f t="shared" si="3"/>
        <v>370.04804790964397</v>
      </c>
      <c r="E76" s="100">
        <f t="shared" si="3"/>
        <v>504.841416290288</v>
      </c>
      <c r="F76" s="100">
        <f t="shared" si="3"/>
        <v>575.3672987666266</v>
      </c>
      <c r="G76" s="100">
        <f t="shared" si="3"/>
        <v>79.542</v>
      </c>
      <c r="H76" s="193">
        <f t="shared" si="3"/>
        <v>421.20000000000005</v>
      </c>
    </row>
    <row r="77" spans="2:8" ht="12.75">
      <c r="B77" s="99" t="s">
        <v>130</v>
      </c>
      <c r="C77" s="99" t="s">
        <v>44</v>
      </c>
      <c r="D77" s="100">
        <f aca="true" t="shared" si="4" ref="D77:H78">SUM(D258,D261,D264,D267,D270,D273,D276,D279,D282,D285,D288,D291,D294,D297,D303,D306,D309,D312,D315,D318)</f>
        <v>3339.456086870203</v>
      </c>
      <c r="E77" s="100">
        <f t="shared" si="4"/>
        <v>3269.22735654046</v>
      </c>
      <c r="F77" s="100">
        <f t="shared" si="4"/>
        <v>5272.920376669014</v>
      </c>
      <c r="G77" s="100">
        <f t="shared" si="4"/>
        <v>2231.037978255107</v>
      </c>
      <c r="H77" s="193">
        <f t="shared" si="4"/>
        <v>4649.100633175193</v>
      </c>
    </row>
    <row r="78" spans="2:8" ht="12.75">
      <c r="B78" s="104" t="s">
        <v>74</v>
      </c>
      <c r="C78" s="103"/>
      <c r="D78" s="100">
        <f t="shared" si="4"/>
        <v>2642.1912797978066</v>
      </c>
      <c r="E78" s="100">
        <f t="shared" si="4"/>
        <v>2834.8628289768158</v>
      </c>
      <c r="F78" s="100">
        <f t="shared" si="4"/>
        <v>3901.671324150783</v>
      </c>
      <c r="G78" s="100">
        <f t="shared" si="4"/>
        <v>1612.8226383864533</v>
      </c>
      <c r="H78" s="193">
        <f t="shared" si="4"/>
        <v>2995.9477838331636</v>
      </c>
    </row>
    <row r="79" spans="2:8" ht="12.75">
      <c r="B79" s="99" t="s">
        <v>130</v>
      </c>
      <c r="C79" s="99" t="s">
        <v>45</v>
      </c>
      <c r="D79" s="100">
        <f aca="true" t="shared" si="5" ref="D79:H80">SUM(D323,D326,D329,D332,D335,D338,D341,D344,D347,D350,D353,D356,D359,D362,D365,D368,D371,D374,D377,D380,D383)</f>
        <v>1238.564</v>
      </c>
      <c r="E79" s="100">
        <f t="shared" si="5"/>
        <v>1341.8350000000003</v>
      </c>
      <c r="F79" s="100">
        <f t="shared" si="5"/>
        <v>1416.7108112505898</v>
      </c>
      <c r="G79" s="100">
        <f t="shared" si="5"/>
        <v>806.0801039114783</v>
      </c>
      <c r="H79" s="193">
        <f t="shared" si="5"/>
        <v>2646.616046450131</v>
      </c>
    </row>
    <row r="80" spans="2:8" ht="12.75">
      <c r="B80" s="104" t="s">
        <v>74</v>
      </c>
      <c r="C80" s="103"/>
      <c r="D80" s="100">
        <f t="shared" si="5"/>
        <v>666.136407139846</v>
      </c>
      <c r="E80" s="100">
        <f t="shared" si="5"/>
        <v>704.0619343888527</v>
      </c>
      <c r="F80" s="100">
        <f t="shared" si="5"/>
        <v>888.4504621107027</v>
      </c>
      <c r="G80" s="100">
        <f t="shared" si="5"/>
        <v>404.24963087095256</v>
      </c>
      <c r="H80" s="193">
        <f t="shared" si="5"/>
        <v>1134.7737934232318</v>
      </c>
    </row>
    <row r="81" spans="2:8" ht="12.75">
      <c r="B81" s="99" t="s">
        <v>130</v>
      </c>
      <c r="C81" s="99" t="s">
        <v>46</v>
      </c>
      <c r="D81" s="100">
        <f aca="true" t="shared" si="6" ref="D81:H82">SUM(D388,D391,D394,D397,D400,D403,D406,D409,D412,D415,D418,D421,D424,D427,D430,D433,D436,D439,D442,D445)</f>
        <v>711.6378943000001</v>
      </c>
      <c r="E81" s="100">
        <f t="shared" si="6"/>
        <v>971.1980847952967</v>
      </c>
      <c r="F81" s="100">
        <f t="shared" si="6"/>
        <v>655.0452725910799</v>
      </c>
      <c r="G81" s="100">
        <f t="shared" si="6"/>
        <v>139.48495</v>
      </c>
      <c r="H81" s="193">
        <f t="shared" si="6"/>
        <v>798.5435004621562</v>
      </c>
    </row>
    <row r="82" spans="2:8" ht="12.75">
      <c r="B82" s="104" t="s">
        <v>74</v>
      </c>
      <c r="C82" s="103"/>
      <c r="D82" s="100">
        <f t="shared" si="6"/>
        <v>759.8435287148604</v>
      </c>
      <c r="E82" s="100">
        <f t="shared" si="6"/>
        <v>989.8355282682592</v>
      </c>
      <c r="F82" s="100">
        <f t="shared" si="6"/>
        <v>645.3355497792645</v>
      </c>
      <c r="G82" s="100">
        <f t="shared" si="6"/>
        <v>109.25144651335887</v>
      </c>
      <c r="H82" s="193">
        <f t="shared" si="6"/>
        <v>618.368644574354</v>
      </c>
    </row>
    <row r="83" spans="2:8" ht="12.75">
      <c r="B83" s="99" t="s">
        <v>130</v>
      </c>
      <c r="C83" s="99" t="s">
        <v>47</v>
      </c>
      <c r="D83" s="100">
        <f aca="true" t="shared" si="7" ref="D83:H84">SUM(D450,D453,D456,D459,D462,D465,D468,D471,D474,D477,D480,D483,D486,D489,D492,D495,D498,D501)</f>
        <v>373.3910000000001</v>
      </c>
      <c r="E83" s="100">
        <f t="shared" si="7"/>
        <v>368.12965755157956</v>
      </c>
      <c r="F83" s="100">
        <f t="shared" si="7"/>
        <v>239.84453817216706</v>
      </c>
      <c r="G83" s="100">
        <f t="shared" si="7"/>
        <v>143.98719115172216</v>
      </c>
      <c r="H83" s="193">
        <f t="shared" si="7"/>
        <v>313.1106774292711</v>
      </c>
    </row>
    <row r="84" spans="2:8" ht="12.75">
      <c r="B84" s="104" t="s">
        <v>74</v>
      </c>
      <c r="C84" s="103"/>
      <c r="D84" s="100">
        <f t="shared" si="7"/>
        <v>174.14461056376973</v>
      </c>
      <c r="E84" s="100">
        <f t="shared" si="7"/>
        <v>277.6688570173255</v>
      </c>
      <c r="F84" s="100">
        <f t="shared" si="7"/>
        <v>353.4644419118334</v>
      </c>
      <c r="G84" s="100">
        <f t="shared" si="7"/>
        <v>177.63299999999998</v>
      </c>
      <c r="H84" s="193">
        <f t="shared" si="7"/>
        <v>431.54300000000006</v>
      </c>
    </row>
    <row r="85" spans="2:8" ht="12.75">
      <c r="B85" s="99" t="s">
        <v>130</v>
      </c>
      <c r="C85" s="99" t="s">
        <v>48</v>
      </c>
      <c r="D85" s="100">
        <f aca="true" t="shared" si="8" ref="D85:H86">SUM(D506,D509,D512,D515)</f>
        <v>30</v>
      </c>
      <c r="E85" s="100">
        <f t="shared" si="8"/>
        <v>34.446</v>
      </c>
      <c r="F85" s="100">
        <f t="shared" si="8"/>
        <v>8.347999999999999</v>
      </c>
      <c r="G85" s="100">
        <f t="shared" si="8"/>
        <v>26.2260626541941</v>
      </c>
      <c r="H85" s="193">
        <f t="shared" si="8"/>
        <v>33.16</v>
      </c>
    </row>
    <row r="86" spans="2:8" ht="12.75">
      <c r="B86" s="104" t="s">
        <v>74</v>
      </c>
      <c r="C86" s="172"/>
      <c r="D86" s="100">
        <f t="shared" si="8"/>
        <v>19.227</v>
      </c>
      <c r="E86" s="100">
        <f t="shared" si="8"/>
        <v>15.141000000000002</v>
      </c>
      <c r="F86" s="100">
        <f t="shared" si="8"/>
        <v>6.52</v>
      </c>
      <c r="G86" s="100">
        <f t="shared" si="8"/>
        <v>5.147</v>
      </c>
      <c r="H86" s="236">
        <f t="shared" si="8"/>
        <v>11.411999999999999</v>
      </c>
    </row>
    <row r="87" spans="2:8" ht="12.75">
      <c r="B87" s="99" t="s">
        <v>128</v>
      </c>
      <c r="C87" s="173"/>
      <c r="D87" s="100">
        <v>6277.921368120473</v>
      </c>
      <c r="E87" s="101">
        <v>6289.322742346876</v>
      </c>
      <c r="F87" s="101">
        <v>8135.589510744959</v>
      </c>
      <c r="G87" s="101">
        <v>6051.277160133377</v>
      </c>
      <c r="H87" s="102">
        <v>8909.17517789143</v>
      </c>
    </row>
    <row r="88" spans="2:8" ht="12.75">
      <c r="B88" s="174" t="s">
        <v>75</v>
      </c>
      <c r="C88" s="173"/>
      <c r="D88" s="175">
        <v>5217.814261105963</v>
      </c>
      <c r="E88" s="176">
        <v>5958.724241838455</v>
      </c>
      <c r="F88" s="176">
        <v>6450.104459033666</v>
      </c>
      <c r="G88" s="176">
        <v>6593.0651693086065</v>
      </c>
      <c r="H88" s="177">
        <v>5936.440944574356</v>
      </c>
    </row>
    <row r="89" ht="12.75">
      <c r="B89" s="119" t="s">
        <v>146</v>
      </c>
    </row>
    <row r="90" spans="2:7" ht="12.75">
      <c r="B90" s="99" t="s">
        <v>39</v>
      </c>
      <c r="C90" s="95" t="s">
        <v>68</v>
      </c>
      <c r="D90" s="96" t="s">
        <v>69</v>
      </c>
      <c r="E90" s="96" t="s">
        <v>70</v>
      </c>
      <c r="F90" s="96" t="s">
        <v>71</v>
      </c>
      <c r="G90" s="97" t="s">
        <v>72</v>
      </c>
    </row>
    <row r="91" spans="2:7" ht="12.75">
      <c r="B91" s="99" t="s">
        <v>73</v>
      </c>
      <c r="C91" s="178">
        <v>0.8389738332408396</v>
      </c>
      <c r="D91" s="179">
        <v>1.1382652111605687</v>
      </c>
      <c r="E91" s="179"/>
      <c r="F91" s="179">
        <v>0.9863241119157237</v>
      </c>
      <c r="G91" s="180">
        <v>0.627218062346567</v>
      </c>
    </row>
    <row r="92" spans="2:7" ht="12.75">
      <c r="B92" s="104" t="s">
        <v>42</v>
      </c>
      <c r="C92" s="181">
        <v>0.26702904688516066</v>
      </c>
      <c r="D92" s="182">
        <v>0.3330705671231903</v>
      </c>
      <c r="E92" s="182"/>
      <c r="F92" s="182">
        <v>0.3665316236325178</v>
      </c>
      <c r="G92" s="183">
        <v>0.38380688287389614</v>
      </c>
    </row>
    <row r="93" spans="2:7" ht="12.75">
      <c r="B93" s="104" t="s">
        <v>43</v>
      </c>
      <c r="C93" s="181">
        <v>1.6705407624288662</v>
      </c>
      <c r="D93" s="182">
        <v>0.3573054095614297</v>
      </c>
      <c r="E93" s="182">
        <v>0.8249693610178681</v>
      </c>
      <c r="F93" s="182">
        <v>0.3365161487923116</v>
      </c>
      <c r="G93" s="183">
        <v>1.6764919102851155</v>
      </c>
    </row>
    <row r="94" spans="2:7" ht="12.75">
      <c r="B94" s="104" t="s">
        <v>44</v>
      </c>
      <c r="C94" s="181">
        <v>1.6111486640460366</v>
      </c>
      <c r="D94" s="182">
        <v>1.3432721127780054</v>
      </c>
      <c r="E94" s="182">
        <v>1.28318586039316</v>
      </c>
      <c r="F94" s="182">
        <v>1.2452877142129894</v>
      </c>
      <c r="G94" s="183">
        <v>2.1169542252117712</v>
      </c>
    </row>
    <row r="95" spans="2:7" ht="12.75">
      <c r="B95" s="104" t="s">
        <v>45</v>
      </c>
      <c r="C95" s="181">
        <v>2.0835564381881095</v>
      </c>
      <c r="D95" s="182">
        <v>2.463471037575789</v>
      </c>
      <c r="E95" s="182">
        <v>1.4799922449172398</v>
      </c>
      <c r="F95" s="182">
        <v>1.844499390939687</v>
      </c>
      <c r="G95" s="183">
        <v>3.0182187594085557</v>
      </c>
    </row>
    <row r="96" spans="2:7" ht="12.75">
      <c r="B96" s="104" t="s">
        <v>46</v>
      </c>
      <c r="C96" s="181">
        <v>1.3160215096193633</v>
      </c>
      <c r="D96" s="182">
        <v>1.0385811551215538</v>
      </c>
      <c r="E96" s="182">
        <v>0.9623868627627259</v>
      </c>
      <c r="F96" s="182">
        <v>1.1445581573309558</v>
      </c>
      <c r="G96" s="183">
        <v>1.5072932362369538</v>
      </c>
    </row>
    <row r="97" spans="2:7" ht="12.75">
      <c r="B97" s="104" t="s">
        <v>47</v>
      </c>
      <c r="C97" s="181">
        <v>1.8494964429681862</v>
      </c>
      <c r="D97" s="182">
        <v>1.3259829328633048</v>
      </c>
      <c r="E97" s="182">
        <v>0.6704472819121235</v>
      </c>
      <c r="F97" s="182">
        <v>0.6881219622177035</v>
      </c>
      <c r="G97" s="183">
        <v>0.7751130423915359</v>
      </c>
    </row>
    <row r="98" spans="2:7" ht="12.75">
      <c r="B98" s="104" t="s">
        <v>48</v>
      </c>
      <c r="C98" s="181">
        <v>1.12481528320528</v>
      </c>
      <c r="D98" s="182">
        <v>2.1316776796702217</v>
      </c>
      <c r="E98" s="182">
        <v>1.7162504363130442</v>
      </c>
      <c r="F98" s="182">
        <v>2.427316122906568</v>
      </c>
      <c r="G98" s="183">
        <v>2.7933638542878794</v>
      </c>
    </row>
    <row r="99" spans="2:7" ht="12.75">
      <c r="B99" s="184" t="s">
        <v>129</v>
      </c>
      <c r="C99" s="185">
        <f>AVERAGE(C91:C98)</f>
        <v>1.3451977475727304</v>
      </c>
      <c r="D99" s="186">
        <f>AVERAGE(D91:D98)</f>
        <v>1.2664532632317578</v>
      </c>
      <c r="E99" s="186">
        <f>AVERAGE(E91:E98)</f>
        <v>1.15620534121936</v>
      </c>
      <c r="F99" s="186">
        <f>AVERAGE(F91:F98)</f>
        <v>1.129894403993557</v>
      </c>
      <c r="G99" s="237">
        <f>AVERAGE(G91:G98)</f>
        <v>1.6123074966302844</v>
      </c>
    </row>
    <row r="100" spans="2:7" ht="9.75" customHeight="1">
      <c r="B100" s="132"/>
      <c r="C100" s="126"/>
      <c r="D100" s="126"/>
      <c r="E100" s="126"/>
      <c r="F100" s="126"/>
      <c r="G100" s="126"/>
    </row>
    <row r="101" spans="2:7" ht="9.75" customHeight="1">
      <c r="B101" s="132"/>
      <c r="C101" s="126"/>
      <c r="D101" s="126"/>
      <c r="E101" s="126"/>
      <c r="F101" s="126"/>
      <c r="G101" s="126"/>
    </row>
    <row r="102" spans="2:7" ht="9.75" customHeight="1">
      <c r="B102" s="132"/>
      <c r="C102" s="126"/>
      <c r="D102" s="126"/>
      <c r="E102" s="126"/>
      <c r="F102" s="126"/>
      <c r="G102" s="126"/>
    </row>
    <row r="103" spans="2:7" ht="9.75" customHeight="1">
      <c r="B103" s="132"/>
      <c r="C103" s="126"/>
      <c r="D103" s="126"/>
      <c r="E103" s="126"/>
      <c r="F103" s="126"/>
      <c r="G103" s="126"/>
    </row>
    <row r="104" spans="2:7" ht="9.75" customHeight="1">
      <c r="B104" s="132"/>
      <c r="C104" s="126"/>
      <c r="D104" s="126"/>
      <c r="E104" s="126"/>
      <c r="F104" s="126"/>
      <c r="G104" s="126"/>
    </row>
    <row r="105" spans="2:7" ht="9.75" customHeight="1">
      <c r="B105" s="132"/>
      <c r="C105" s="126"/>
      <c r="D105" s="126"/>
      <c r="E105" s="126"/>
      <c r="F105" s="126"/>
      <c r="G105" s="126"/>
    </row>
    <row r="106" spans="2:7" ht="9.75" customHeight="1">
      <c r="B106" s="132"/>
      <c r="C106" s="126"/>
      <c r="D106" s="126"/>
      <c r="E106" s="126"/>
      <c r="F106" s="126"/>
      <c r="G106" s="126"/>
    </row>
    <row r="107" spans="2:7" ht="9.75" customHeight="1">
      <c r="B107" s="132"/>
      <c r="C107" s="126"/>
      <c r="D107" s="126"/>
      <c r="E107" s="126"/>
      <c r="F107" s="126"/>
      <c r="G107" s="126"/>
    </row>
    <row r="108" spans="2:7" ht="9.75" customHeight="1">
      <c r="B108" s="132"/>
      <c r="C108" s="126"/>
      <c r="D108" s="126"/>
      <c r="E108" s="126"/>
      <c r="F108" s="126"/>
      <c r="G108" s="126"/>
    </row>
    <row r="109" spans="2:7" ht="9.75" customHeight="1">
      <c r="B109" s="132"/>
      <c r="C109" s="126"/>
      <c r="D109" s="126"/>
      <c r="E109" s="126"/>
      <c r="F109" s="126"/>
      <c r="G109" s="126"/>
    </row>
    <row r="110" spans="2:7" ht="9.75" customHeight="1">
      <c r="B110" s="132"/>
      <c r="C110" s="126"/>
      <c r="D110" s="126"/>
      <c r="E110" s="126"/>
      <c r="F110" s="126"/>
      <c r="G110" s="126"/>
    </row>
    <row r="111" ht="12.75">
      <c r="B111" s="119" t="s">
        <v>147</v>
      </c>
    </row>
    <row r="112" spans="2:7" ht="13.5" customHeight="1">
      <c r="B112" s="171" t="s">
        <v>76</v>
      </c>
      <c r="C112" s="95" t="s">
        <v>68</v>
      </c>
      <c r="D112" s="96" t="s">
        <v>69</v>
      </c>
      <c r="E112" s="96" t="s">
        <v>70</v>
      </c>
      <c r="F112" s="96" t="s">
        <v>71</v>
      </c>
      <c r="G112" s="97" t="s">
        <v>72</v>
      </c>
    </row>
    <row r="113" spans="2:7" ht="13.5" customHeight="1">
      <c r="B113" s="99" t="s">
        <v>77</v>
      </c>
      <c r="C113" s="178">
        <v>6.444991700745222</v>
      </c>
      <c r="D113" s="179">
        <v>4.806371498003385</v>
      </c>
      <c r="E113" s="179">
        <v>2.828131049694538</v>
      </c>
      <c r="F113" s="179">
        <v>6.4640196346461245</v>
      </c>
      <c r="G113" s="180">
        <v>6.686353994903735</v>
      </c>
    </row>
    <row r="114" spans="2:7" ht="13.5" customHeight="1">
      <c r="B114" s="104" t="s">
        <v>90</v>
      </c>
      <c r="C114" s="181">
        <v>7.643403138252509</v>
      </c>
      <c r="D114" s="182">
        <v>6.07933177900257</v>
      </c>
      <c r="E114" s="182">
        <v>2.4795502657985047</v>
      </c>
      <c r="F114" s="182">
        <v>5.130545963761004</v>
      </c>
      <c r="G114" s="183">
        <v>5.831754610158008</v>
      </c>
    </row>
    <row r="115" spans="2:7" ht="13.5" customHeight="1">
      <c r="B115" s="104" t="s">
        <v>78</v>
      </c>
      <c r="C115" s="181">
        <v>5.609199965818791</v>
      </c>
      <c r="D115" s="182">
        <v>6.443891398453818</v>
      </c>
      <c r="E115" s="182">
        <v>3.109393169685541</v>
      </c>
      <c r="F115" s="182">
        <v>3.9510029490009453</v>
      </c>
      <c r="G115" s="183">
        <v>4.747906976090275</v>
      </c>
    </row>
    <row r="116" spans="2:7" ht="13.5" customHeight="1">
      <c r="B116" s="104" t="s">
        <v>92</v>
      </c>
      <c r="C116" s="181">
        <v>4.547298335855663</v>
      </c>
      <c r="D116" s="182">
        <v>3.4220347986271538</v>
      </c>
      <c r="E116" s="182">
        <v>3.5903384800749376</v>
      </c>
      <c r="F116" s="182">
        <v>3.807130130215507</v>
      </c>
      <c r="G116" s="183">
        <v>4.529726280402058</v>
      </c>
    </row>
    <row r="117" spans="2:7" ht="13.5" customHeight="1">
      <c r="B117" s="104" t="s">
        <v>82</v>
      </c>
      <c r="C117" s="181">
        <v>5.344917308924881</v>
      </c>
      <c r="D117" s="182">
        <v>3.709388508947837</v>
      </c>
      <c r="E117" s="182">
        <v>3.35553308125895</v>
      </c>
      <c r="F117" s="182">
        <v>3.5526894863835525</v>
      </c>
      <c r="G117" s="183">
        <v>4.472318968030887</v>
      </c>
    </row>
    <row r="118" spans="2:7" ht="13.5" customHeight="1">
      <c r="B118" s="104" t="s">
        <v>83</v>
      </c>
      <c r="C118" s="181">
        <v>6.895292700994252</v>
      </c>
      <c r="D118" s="182">
        <v>3.9888515204948978</v>
      </c>
      <c r="E118" s="182">
        <v>2.4348741662195983</v>
      </c>
      <c r="F118" s="182">
        <v>2.7569554159341467</v>
      </c>
      <c r="G118" s="183">
        <v>4.200675860104951</v>
      </c>
    </row>
    <row r="119" spans="2:7" ht="13.5" customHeight="1">
      <c r="B119" s="104" t="s">
        <v>91</v>
      </c>
      <c r="C119" s="181">
        <v>3.405666034808182</v>
      </c>
      <c r="D119" s="182">
        <v>3.842758378776094</v>
      </c>
      <c r="E119" s="182">
        <v>2.9797289146338097</v>
      </c>
      <c r="F119" s="182">
        <v>1.186173504132645</v>
      </c>
      <c r="G119" s="183">
        <v>3.8023096869713786</v>
      </c>
    </row>
    <row r="120" spans="2:7" ht="13.5" customHeight="1">
      <c r="B120" s="104" t="s">
        <v>88</v>
      </c>
      <c r="C120" s="181">
        <v>5.582254163869992</v>
      </c>
      <c r="D120" s="182">
        <v>3.519312465931388</v>
      </c>
      <c r="E120" s="182">
        <v>2.2161093585282443</v>
      </c>
      <c r="F120" s="182">
        <v>2.2191043168317792</v>
      </c>
      <c r="G120" s="183">
        <v>3.6219457658970513</v>
      </c>
    </row>
    <row r="121" spans="2:7" ht="13.5" customHeight="1">
      <c r="B121" s="104" t="s">
        <v>87</v>
      </c>
      <c r="C121" s="181">
        <v>4.100251369436083</v>
      </c>
      <c r="D121" s="182">
        <v>2.9764016546924057</v>
      </c>
      <c r="E121" s="182">
        <v>2.2057112546791324</v>
      </c>
      <c r="F121" s="182">
        <v>2.4339547387330467</v>
      </c>
      <c r="G121" s="183">
        <v>3.1854927894347767</v>
      </c>
    </row>
    <row r="122" spans="2:7" ht="13.5" customHeight="1">
      <c r="B122" s="104" t="s">
        <v>81</v>
      </c>
      <c r="C122" s="181">
        <v>0.6816758141502195</v>
      </c>
      <c r="D122" s="182">
        <v>2.1247912691220336</v>
      </c>
      <c r="E122" s="182">
        <v>2.79674038242294</v>
      </c>
      <c r="F122" s="182">
        <v>1.7604460879365673</v>
      </c>
      <c r="G122" s="183">
        <v>2.644335786376663</v>
      </c>
    </row>
    <row r="123" spans="2:7" ht="13.5" customHeight="1">
      <c r="B123" s="104" t="s">
        <v>86</v>
      </c>
      <c r="C123" s="181">
        <v>5.485785342872994</v>
      </c>
      <c r="D123" s="182">
        <v>4.169896506054129</v>
      </c>
      <c r="E123" s="182">
        <v>3.477706330211496</v>
      </c>
      <c r="F123" s="182">
        <v>2.215089098306495</v>
      </c>
      <c r="G123" s="183">
        <v>2.5245819972320738</v>
      </c>
    </row>
    <row r="124" spans="2:7" ht="13.5" customHeight="1">
      <c r="B124" s="104" t="s">
        <v>80</v>
      </c>
      <c r="C124" s="181">
        <v>4.6019610075029</v>
      </c>
      <c r="D124" s="182">
        <v>2.583575728173801</v>
      </c>
      <c r="E124" s="182">
        <v>2.4440846435015797</v>
      </c>
      <c r="F124" s="182">
        <v>3.1271356297666113</v>
      </c>
      <c r="G124" s="183">
        <v>2.402218361137434</v>
      </c>
    </row>
    <row r="125" spans="2:7" ht="13.5" customHeight="1">
      <c r="B125" s="104" t="s">
        <v>93</v>
      </c>
      <c r="C125" s="181">
        <v>3.8168303040825924</v>
      </c>
      <c r="D125" s="182">
        <v>2.2956405485993505</v>
      </c>
      <c r="E125" s="182">
        <v>2.1465876935537986</v>
      </c>
      <c r="F125" s="182">
        <v>1.6484465973154485</v>
      </c>
      <c r="G125" s="183">
        <v>2.201131306411187</v>
      </c>
    </row>
    <row r="126" spans="2:7" ht="13.5" customHeight="1">
      <c r="B126" s="104" t="s">
        <v>97</v>
      </c>
      <c r="C126" s="181">
        <v>3.742854585821854</v>
      </c>
      <c r="D126" s="182">
        <v>3.5196549544143774</v>
      </c>
      <c r="E126" s="182">
        <v>2.7468066856473046</v>
      </c>
      <c r="F126" s="182">
        <v>2.154338529890667</v>
      </c>
      <c r="G126" s="183">
        <v>2.1338669937251</v>
      </c>
    </row>
    <row r="127" spans="2:7" ht="13.5" customHeight="1">
      <c r="B127" s="104" t="s">
        <v>85</v>
      </c>
      <c r="C127" s="181">
        <v>4.290905749295356</v>
      </c>
      <c r="D127" s="182">
        <v>2.4684914089694527</v>
      </c>
      <c r="E127" s="182">
        <v>1.8483864302914321</v>
      </c>
      <c r="F127" s="182">
        <v>1.6475572567044532</v>
      </c>
      <c r="G127" s="183">
        <v>1.5289589896347706</v>
      </c>
    </row>
    <row r="128" spans="2:7" ht="13.5" customHeight="1">
      <c r="B128" s="104" t="s">
        <v>94</v>
      </c>
      <c r="C128" s="181">
        <v>2.980269841962667</v>
      </c>
      <c r="D128" s="182">
        <v>2.5394902004026263</v>
      </c>
      <c r="E128" s="182">
        <v>2.6497689157470283</v>
      </c>
      <c r="F128" s="182">
        <v>1.379969549845666</v>
      </c>
      <c r="G128" s="183">
        <v>1.49836714845993</v>
      </c>
    </row>
    <row r="129" spans="2:7" ht="13.5" customHeight="1">
      <c r="B129" s="104" t="s">
        <v>84</v>
      </c>
      <c r="C129" s="181">
        <v>3.9173422403373817</v>
      </c>
      <c r="D129" s="182">
        <v>1.7730322434099137</v>
      </c>
      <c r="E129" s="182">
        <v>1.8615416307647217</v>
      </c>
      <c r="F129" s="182">
        <v>1.683159943559533</v>
      </c>
      <c r="G129" s="183">
        <v>1.4773321161739326</v>
      </c>
    </row>
    <row r="130" spans="2:7" ht="13.5" customHeight="1">
      <c r="B130" s="104" t="s">
        <v>95</v>
      </c>
      <c r="C130" s="181">
        <v>2.8586668751593147</v>
      </c>
      <c r="D130" s="182">
        <v>2.097234144728517</v>
      </c>
      <c r="E130" s="182">
        <v>2.281192602148323</v>
      </c>
      <c r="F130" s="182">
        <v>1.750324318607944</v>
      </c>
      <c r="G130" s="183">
        <v>1.3987103252930075</v>
      </c>
    </row>
    <row r="131" spans="2:7" ht="13.5" customHeight="1">
      <c r="B131" s="104" t="s">
        <v>79</v>
      </c>
      <c r="C131" s="181">
        <v>1.7005127200239456</v>
      </c>
      <c r="D131" s="182">
        <v>2.1707327947373747</v>
      </c>
      <c r="E131" s="182">
        <v>1.4004312967012627</v>
      </c>
      <c r="F131" s="182">
        <v>1.5264253254715237</v>
      </c>
      <c r="G131" s="183">
        <v>1.3470017316774467</v>
      </c>
    </row>
    <row r="132" spans="2:7" ht="13.5" customHeight="1">
      <c r="B132" s="104" t="s">
        <v>96</v>
      </c>
      <c r="C132" s="181">
        <v>2.7572798709310877</v>
      </c>
      <c r="D132" s="182">
        <v>1.6979629330314276</v>
      </c>
      <c r="E132" s="182">
        <v>1.7740943612047155</v>
      </c>
      <c r="F132" s="182">
        <v>4.261635188243201</v>
      </c>
      <c r="G132" s="183">
        <v>1.205348585447161</v>
      </c>
    </row>
    <row r="133" spans="2:7" ht="13.5" customHeight="1">
      <c r="B133" s="104" t="s">
        <v>89</v>
      </c>
      <c r="C133" s="181">
        <v>1.863822922498067</v>
      </c>
      <c r="D133" s="182">
        <v>1.1371931438911933</v>
      </c>
      <c r="E133" s="182">
        <v>1.1665958692042364</v>
      </c>
      <c r="F133" s="182">
        <v>1.2168716655156135</v>
      </c>
      <c r="G133" s="183">
        <v>1.175626062568921</v>
      </c>
    </row>
    <row r="134" spans="2:17" ht="13.5" customHeight="1">
      <c r="B134" s="187" t="s">
        <v>123</v>
      </c>
      <c r="C134" s="188">
        <f>AVERAGE(C113:C133)</f>
        <v>4.2033896187306645</v>
      </c>
      <c r="D134" s="189">
        <f>AVERAGE(D113:D133)</f>
        <v>3.2079065656411307</v>
      </c>
      <c r="E134" s="189">
        <f>AVERAGE(E113:E133)</f>
        <v>2.466347932474862</v>
      </c>
      <c r="F134" s="189">
        <f>AVERAGE(F113:F133)</f>
        <v>2.6606178728953553</v>
      </c>
      <c r="G134" s="190">
        <f>AVERAGE(G113:G133)</f>
        <v>2.981712587434798</v>
      </c>
      <c r="K134" s="93"/>
      <c r="L134" s="93"/>
      <c r="M134" s="93"/>
      <c r="N134" s="93"/>
      <c r="O134" s="93"/>
      <c r="P134" s="93"/>
      <c r="Q134" s="93"/>
    </row>
    <row r="135" spans="1:17" ht="26.25" customHeight="1">
      <c r="A135" s="93"/>
      <c r="B135" s="220" t="s">
        <v>148</v>
      </c>
      <c r="C135" s="113"/>
      <c r="D135" s="113"/>
      <c r="E135" s="113"/>
      <c r="F135" s="113"/>
      <c r="G135" s="113"/>
      <c r="K135" s="93"/>
      <c r="L135" s="93"/>
      <c r="M135" s="93"/>
      <c r="N135" s="93"/>
      <c r="O135" s="93"/>
      <c r="P135" s="93"/>
      <c r="Q135" s="93"/>
    </row>
    <row r="136" spans="1:17" ht="15.75" customHeight="1">
      <c r="A136" s="93"/>
      <c r="B136" s="114" t="s">
        <v>73</v>
      </c>
      <c r="C136" s="113"/>
      <c r="D136" s="113"/>
      <c r="E136" s="113"/>
      <c r="F136" s="113"/>
      <c r="G136" s="113"/>
      <c r="K136" s="93"/>
      <c r="L136" s="93"/>
      <c r="M136" s="93"/>
      <c r="N136" s="93"/>
      <c r="O136" s="93"/>
      <c r="P136" s="93"/>
      <c r="Q136" s="93"/>
    </row>
    <row r="137" spans="1:17" ht="15.75" customHeight="1">
      <c r="A137" s="93"/>
      <c r="B137" s="94" t="s">
        <v>76</v>
      </c>
      <c r="C137" s="94" t="s">
        <v>67</v>
      </c>
      <c r="D137" s="95" t="s">
        <v>68</v>
      </c>
      <c r="E137" s="96" t="s">
        <v>69</v>
      </c>
      <c r="F137" s="96" t="s">
        <v>70</v>
      </c>
      <c r="G137" s="96" t="s">
        <v>71</v>
      </c>
      <c r="H137" s="97" t="s">
        <v>72</v>
      </c>
      <c r="K137" s="93"/>
      <c r="L137" s="93"/>
      <c r="M137" s="93"/>
      <c r="N137" s="93"/>
      <c r="O137" s="93"/>
      <c r="P137" s="93"/>
      <c r="Q137" s="93"/>
    </row>
    <row r="138" spans="1:17" ht="15.75" customHeight="1">
      <c r="A138" s="93"/>
      <c r="B138" s="99" t="s">
        <v>78</v>
      </c>
      <c r="C138" s="99" t="s">
        <v>131</v>
      </c>
      <c r="D138" s="100">
        <v>6.71739464620079</v>
      </c>
      <c r="E138" s="101">
        <v>4.23766042925589</v>
      </c>
      <c r="F138" s="101"/>
      <c r="G138" s="101"/>
      <c r="H138" s="102"/>
      <c r="K138" s="93"/>
      <c r="L138" s="93"/>
      <c r="M138" s="93"/>
      <c r="N138" s="93"/>
      <c r="O138" s="93"/>
      <c r="P138" s="93"/>
      <c r="Q138" s="93"/>
    </row>
    <row r="139" spans="1:17" ht="15.75" customHeight="1">
      <c r="A139" s="93"/>
      <c r="B139" s="103"/>
      <c r="C139" s="104" t="s">
        <v>74</v>
      </c>
      <c r="D139" s="105">
        <v>3.9939999999999998</v>
      </c>
      <c r="E139" s="106">
        <v>2.6820000000000004</v>
      </c>
      <c r="F139" s="106"/>
      <c r="G139" s="106"/>
      <c r="H139" s="107"/>
      <c r="K139" s="93"/>
      <c r="L139" s="115"/>
      <c r="M139" s="115"/>
      <c r="N139" s="115"/>
      <c r="O139" s="115"/>
      <c r="P139" s="115"/>
      <c r="Q139" s="93"/>
    </row>
    <row r="140" spans="1:17" ht="15.75" customHeight="1">
      <c r="A140" s="93"/>
      <c r="B140" s="103"/>
      <c r="C140" s="104" t="s">
        <v>132</v>
      </c>
      <c r="D140" s="105">
        <v>1.6350185021140564</v>
      </c>
      <c r="E140" s="106">
        <v>3.0712635712028273</v>
      </c>
      <c r="F140" s="106"/>
      <c r="G140" s="106"/>
      <c r="H140" s="107"/>
      <c r="K140" s="93"/>
      <c r="L140" s="115"/>
      <c r="M140" s="115"/>
      <c r="N140" s="115"/>
      <c r="O140" s="115"/>
      <c r="P140" s="115"/>
      <c r="Q140" s="93"/>
    </row>
    <row r="141" spans="1:17" ht="15.75" customHeight="1">
      <c r="A141" s="93"/>
      <c r="B141" s="99" t="s">
        <v>80</v>
      </c>
      <c r="C141" s="99" t="s">
        <v>131</v>
      </c>
      <c r="D141" s="100">
        <v>0.09820141473450611</v>
      </c>
      <c r="E141" s="101">
        <v>0.07856403426058103</v>
      </c>
      <c r="F141" s="101"/>
      <c r="G141" s="101"/>
      <c r="H141" s="102"/>
      <c r="K141" s="93"/>
      <c r="L141" s="115"/>
      <c r="M141" s="115"/>
      <c r="N141" s="115"/>
      <c r="O141" s="115"/>
      <c r="P141" s="115"/>
      <c r="Q141" s="93"/>
    </row>
    <row r="142" spans="1:17" ht="15.75" customHeight="1">
      <c r="A142" s="93"/>
      <c r="B142" s="103"/>
      <c r="C142" s="104" t="s">
        <v>74</v>
      </c>
      <c r="D142" s="105">
        <v>0.619</v>
      </c>
      <c r="E142" s="106">
        <v>0.619</v>
      </c>
      <c r="F142" s="106"/>
      <c r="G142" s="106"/>
      <c r="H142" s="107"/>
      <c r="K142" s="93"/>
      <c r="L142" s="115"/>
      <c r="M142" s="115"/>
      <c r="N142" s="115"/>
      <c r="O142" s="115"/>
      <c r="P142" s="115"/>
      <c r="Q142" s="93"/>
    </row>
    <row r="143" spans="1:17" ht="15.75" customHeight="1">
      <c r="A143" s="93"/>
      <c r="B143" s="103"/>
      <c r="C143" s="104" t="s">
        <v>132</v>
      </c>
      <c r="D143" s="105">
        <v>0.13210770122069876</v>
      </c>
      <c r="E143" s="106">
        <v>0.10569006559477424</v>
      </c>
      <c r="F143" s="106"/>
      <c r="G143" s="106"/>
      <c r="H143" s="107"/>
      <c r="K143" s="93"/>
      <c r="L143" s="115"/>
      <c r="M143" s="115"/>
      <c r="N143" s="115"/>
      <c r="O143" s="115"/>
      <c r="P143" s="115"/>
      <c r="Q143" s="93"/>
    </row>
    <row r="144" spans="1:17" ht="15.75" customHeight="1">
      <c r="A144" s="93"/>
      <c r="B144" s="99" t="s">
        <v>84</v>
      </c>
      <c r="C144" s="99" t="s">
        <v>131</v>
      </c>
      <c r="D144" s="100">
        <v>28.507224970526366</v>
      </c>
      <c r="E144" s="101">
        <v>19.50054292717251</v>
      </c>
      <c r="F144" s="101"/>
      <c r="G144" s="101"/>
      <c r="H144" s="102">
        <v>13.59109146547475</v>
      </c>
      <c r="K144" s="93"/>
      <c r="L144" s="115"/>
      <c r="M144" s="115"/>
      <c r="N144" s="115"/>
      <c r="O144" s="115"/>
      <c r="P144" s="115"/>
      <c r="Q144" s="93"/>
    </row>
    <row r="145" spans="1:17" ht="15.75" customHeight="1">
      <c r="A145" s="93"/>
      <c r="B145" s="103"/>
      <c r="C145" s="104" t="s">
        <v>74</v>
      </c>
      <c r="D145" s="105">
        <v>33.393</v>
      </c>
      <c r="E145" s="106">
        <v>29.543</v>
      </c>
      <c r="F145" s="106"/>
      <c r="G145" s="106"/>
      <c r="H145" s="107">
        <v>9.437999999999999</v>
      </c>
      <c r="K145" s="93"/>
      <c r="L145" s="115"/>
      <c r="M145" s="115"/>
      <c r="N145" s="115"/>
      <c r="O145" s="115"/>
      <c r="P145" s="115"/>
      <c r="Q145" s="93"/>
    </row>
    <row r="146" spans="1:17" ht="15.75" customHeight="1">
      <c r="A146" s="93"/>
      <c r="B146" s="103"/>
      <c r="C146" s="104" t="s">
        <v>132</v>
      </c>
      <c r="D146" s="105">
        <v>0.8853603299961915</v>
      </c>
      <c r="E146" s="106">
        <v>1.8169745078340123</v>
      </c>
      <c r="F146" s="106"/>
      <c r="G146" s="106"/>
      <c r="H146" s="107">
        <v>1.440513871922366</v>
      </c>
      <c r="K146" s="93"/>
      <c r="L146" s="115"/>
      <c r="M146" s="115"/>
      <c r="N146" s="115"/>
      <c r="O146" s="115"/>
      <c r="P146" s="115"/>
      <c r="Q146" s="93"/>
    </row>
    <row r="147" spans="1:17" ht="15.75" customHeight="1">
      <c r="A147" s="93"/>
      <c r="B147" s="99" t="s">
        <v>87</v>
      </c>
      <c r="C147" s="99" t="s">
        <v>131</v>
      </c>
      <c r="D147" s="100">
        <v>1.044695901430916</v>
      </c>
      <c r="E147" s="101">
        <v>0.8274297225316514</v>
      </c>
      <c r="F147" s="101"/>
      <c r="G147" s="101">
        <v>0.37100004755651844</v>
      </c>
      <c r="H147" s="102">
        <v>0.4839245004628604</v>
      </c>
      <c r="K147" s="93"/>
      <c r="L147" s="115"/>
      <c r="M147" s="115"/>
      <c r="N147" s="115"/>
      <c r="O147" s="115"/>
      <c r="P147" s="115"/>
      <c r="Q147" s="93"/>
    </row>
    <row r="148" spans="1:17" ht="15.75" customHeight="1">
      <c r="A148" s="93"/>
      <c r="B148" s="103"/>
      <c r="C148" s="104" t="s">
        <v>74</v>
      </c>
      <c r="D148" s="105">
        <v>0.62</v>
      </c>
      <c r="E148" s="106">
        <v>0.58</v>
      </c>
      <c r="F148" s="106"/>
      <c r="G148" s="106">
        <v>0.62</v>
      </c>
      <c r="H148" s="107">
        <v>0.62</v>
      </c>
      <c r="K148" s="93"/>
      <c r="L148" s="93"/>
      <c r="M148" s="93"/>
      <c r="N148" s="93"/>
      <c r="O148" s="93"/>
      <c r="P148" s="93"/>
      <c r="Q148" s="93"/>
    </row>
    <row r="149" spans="1:8" ht="15.75" customHeight="1">
      <c r="A149" s="93"/>
      <c r="B149" s="103"/>
      <c r="C149" s="104" t="s">
        <v>132</v>
      </c>
      <c r="D149" s="105">
        <v>1.6849933894047033</v>
      </c>
      <c r="E149" s="106">
        <v>1.4266029698821576</v>
      </c>
      <c r="F149" s="106"/>
      <c r="G149" s="106">
        <v>0.5983871734782555</v>
      </c>
      <c r="H149" s="107">
        <v>0.7805233878433232</v>
      </c>
    </row>
    <row r="150" spans="1:8" ht="15.75" customHeight="1">
      <c r="A150" s="93"/>
      <c r="B150" s="99" t="s">
        <v>88</v>
      </c>
      <c r="C150" s="99" t="s">
        <v>131</v>
      </c>
      <c r="D150" s="100">
        <v>0.12745289997457177</v>
      </c>
      <c r="E150" s="101">
        <v>0.08458170496990196</v>
      </c>
      <c r="F150" s="101"/>
      <c r="G150" s="101">
        <v>0.029680003804521474</v>
      </c>
      <c r="H150" s="102"/>
    </row>
    <row r="151" spans="1:8" ht="15.75" customHeight="1">
      <c r="A151" s="93"/>
      <c r="B151" s="103"/>
      <c r="C151" s="104" t="s">
        <v>74</v>
      </c>
      <c r="D151" s="105">
        <v>0.121</v>
      </c>
      <c r="E151" s="106">
        <v>0.034</v>
      </c>
      <c r="F151" s="106"/>
      <c r="G151" s="106">
        <v>1</v>
      </c>
      <c r="H151" s="107"/>
    </row>
    <row r="152" spans="1:8" ht="15.75" customHeight="1">
      <c r="A152" s="93"/>
      <c r="B152" s="103"/>
      <c r="C152" s="104" t="s">
        <v>132</v>
      </c>
      <c r="D152" s="105">
        <v>1.0615458353249632</v>
      </c>
      <c r="E152" s="106">
        <v>2.4876972049971164</v>
      </c>
      <c r="F152" s="106"/>
      <c r="G152" s="106">
        <v>0.029680003804521474</v>
      </c>
      <c r="H152" s="107"/>
    </row>
    <row r="153" spans="1:8" ht="15.75" customHeight="1">
      <c r="A153" s="93"/>
      <c r="B153" s="99" t="s">
        <v>89</v>
      </c>
      <c r="C153" s="99" t="s">
        <v>131</v>
      </c>
      <c r="D153" s="100">
        <v>39.69844425437481</v>
      </c>
      <c r="E153" s="101">
        <v>33.097188901266065</v>
      </c>
      <c r="F153" s="101"/>
      <c r="G153" s="101"/>
      <c r="H153" s="102">
        <v>38.98706594323065</v>
      </c>
    </row>
    <row r="154" spans="1:8" ht="15.75" customHeight="1">
      <c r="A154" s="93"/>
      <c r="B154" s="103"/>
      <c r="C154" s="104" t="s">
        <v>74</v>
      </c>
      <c r="D154" s="105">
        <v>230.385</v>
      </c>
      <c r="E154" s="106">
        <v>247.48200000000003</v>
      </c>
      <c r="F154" s="106"/>
      <c r="G154" s="106"/>
      <c r="H154" s="107">
        <v>0</v>
      </c>
    </row>
    <row r="155" spans="1:17" ht="15.75" customHeight="1">
      <c r="A155" s="93"/>
      <c r="B155" s="103"/>
      <c r="C155" s="104" t="s">
        <v>132</v>
      </c>
      <c r="D155" s="105">
        <v>0.49378373458716657</v>
      </c>
      <c r="E155" s="106">
        <v>0.550406685664289</v>
      </c>
      <c r="F155" s="106"/>
      <c r="G155" s="106"/>
      <c r="H155" s="107"/>
      <c r="Q155" s="116"/>
    </row>
    <row r="156" spans="1:8" ht="15.75" customHeight="1">
      <c r="A156" s="93"/>
      <c r="B156" s="99" t="s">
        <v>91</v>
      </c>
      <c r="C156" s="99" t="s">
        <v>131</v>
      </c>
      <c r="D156" s="100">
        <v>6.592031138029082</v>
      </c>
      <c r="E156" s="101">
        <v>19.961951002975717</v>
      </c>
      <c r="F156" s="101"/>
      <c r="G156" s="101"/>
      <c r="H156" s="102">
        <v>15.530622532676391</v>
      </c>
    </row>
    <row r="157" spans="1:8" ht="15.75" customHeight="1">
      <c r="A157" s="93"/>
      <c r="B157" s="103"/>
      <c r="C157" s="104" t="s">
        <v>74</v>
      </c>
      <c r="D157" s="105">
        <v>19.474999999999998</v>
      </c>
      <c r="E157" s="106">
        <v>54.067</v>
      </c>
      <c r="F157" s="106"/>
      <c r="G157" s="106"/>
      <c r="H157" s="107">
        <v>18.721</v>
      </c>
    </row>
    <row r="158" spans="1:8" ht="15.75" customHeight="1">
      <c r="A158" s="93"/>
      <c r="B158" s="103"/>
      <c r="C158" s="104" t="s">
        <v>132</v>
      </c>
      <c r="D158" s="105">
        <v>1.214458526981673</v>
      </c>
      <c r="E158" s="106">
        <v>1.032790625130048</v>
      </c>
      <c r="F158" s="106"/>
      <c r="G158" s="106"/>
      <c r="H158" s="107">
        <v>0.6917735252915682</v>
      </c>
    </row>
    <row r="159" spans="1:8" ht="15.75" customHeight="1">
      <c r="A159" s="93"/>
      <c r="B159" s="99" t="s">
        <v>93</v>
      </c>
      <c r="C159" s="99" t="s">
        <v>131</v>
      </c>
      <c r="D159" s="100">
        <v>5.683145703784184</v>
      </c>
      <c r="E159" s="101">
        <v>12.483323571447217</v>
      </c>
      <c r="F159" s="101"/>
      <c r="G159" s="101">
        <v>5.190778537252164</v>
      </c>
      <c r="H159" s="102">
        <v>2.10339461092273</v>
      </c>
    </row>
    <row r="160" spans="1:8" ht="15.75" customHeight="1">
      <c r="A160" s="93"/>
      <c r="B160" s="103"/>
      <c r="C160" s="104" t="s">
        <v>74</v>
      </c>
      <c r="D160" s="105">
        <v>27.961</v>
      </c>
      <c r="E160" s="106">
        <v>54.091</v>
      </c>
      <c r="F160" s="106"/>
      <c r="G160" s="106">
        <v>15.876999999999999</v>
      </c>
      <c r="H160" s="107">
        <v>7.297000000000001</v>
      </c>
    </row>
    <row r="161" spans="1:8" ht="15.75" customHeight="1">
      <c r="A161" s="93"/>
      <c r="B161" s="103"/>
      <c r="C161" s="104" t="s">
        <v>132</v>
      </c>
      <c r="D161" s="105">
        <v>0.303206175402093</v>
      </c>
      <c r="E161" s="106">
        <v>0.2908634243566293</v>
      </c>
      <c r="F161" s="106"/>
      <c r="G161" s="106">
        <v>0.3018808115085206</v>
      </c>
      <c r="H161" s="107">
        <v>0.27162384051282945</v>
      </c>
    </row>
    <row r="162" spans="1:8" ht="15.75" customHeight="1">
      <c r="A162" s="93"/>
      <c r="B162" s="99" t="s">
        <v>97</v>
      </c>
      <c r="C162" s="99" t="s">
        <v>131</v>
      </c>
      <c r="D162" s="100">
        <v>1.913882891421439</v>
      </c>
      <c r="E162" s="101">
        <v>1.9607577061204586</v>
      </c>
      <c r="F162" s="101"/>
      <c r="G162" s="101"/>
      <c r="H162" s="102">
        <v>1.1317125446468084</v>
      </c>
    </row>
    <row r="163" spans="1:8" ht="15.75" customHeight="1">
      <c r="A163" s="93"/>
      <c r="B163" s="103"/>
      <c r="C163" s="104" t="s">
        <v>74</v>
      </c>
      <c r="D163" s="105">
        <v>3.4000000000000004</v>
      </c>
      <c r="E163" s="106">
        <v>3.974</v>
      </c>
      <c r="F163" s="106"/>
      <c r="G163" s="106"/>
      <c r="H163" s="107">
        <v>4.18</v>
      </c>
    </row>
    <row r="164" spans="1:8" ht="15.75" customHeight="1">
      <c r="A164" s="93"/>
      <c r="B164" s="108"/>
      <c r="C164" s="109" t="s">
        <v>132</v>
      </c>
      <c r="D164" s="110">
        <v>0.8720876265670494</v>
      </c>
      <c r="E164" s="111">
        <v>0.8401335579627499</v>
      </c>
      <c r="F164" s="111"/>
      <c r="G164" s="111"/>
      <c r="H164" s="112">
        <v>0.47044896105659273</v>
      </c>
    </row>
    <row r="165" spans="1:17" ht="15.75" customHeight="1">
      <c r="A165" s="93"/>
      <c r="B165" s="114" t="s">
        <v>42</v>
      </c>
      <c r="C165" s="113"/>
      <c r="D165" s="113"/>
      <c r="E165" s="113"/>
      <c r="F165" s="113"/>
      <c r="G165" s="113"/>
      <c r="K165" s="93"/>
      <c r="L165" s="93"/>
      <c r="M165" s="93"/>
      <c r="N165" s="93"/>
      <c r="O165" s="93"/>
      <c r="P165" s="93"/>
      <c r="Q165" s="93"/>
    </row>
    <row r="166" spans="1:17" ht="15.75" customHeight="1">
      <c r="A166" s="93"/>
      <c r="B166" s="94" t="s">
        <v>76</v>
      </c>
      <c r="C166" s="94" t="s">
        <v>67</v>
      </c>
      <c r="D166" s="95" t="s">
        <v>68</v>
      </c>
      <c r="E166" s="96" t="s">
        <v>69</v>
      </c>
      <c r="F166" s="96" t="s">
        <v>70</v>
      </c>
      <c r="G166" s="96" t="s">
        <v>71</v>
      </c>
      <c r="H166" s="97" t="s">
        <v>72</v>
      </c>
      <c r="K166" s="93"/>
      <c r="L166" s="93"/>
      <c r="M166" s="93"/>
      <c r="N166" s="93"/>
      <c r="O166" s="93"/>
      <c r="P166" s="93"/>
      <c r="Q166" s="93"/>
    </row>
    <row r="167" spans="1:8" ht="15.75" customHeight="1">
      <c r="A167" s="93"/>
      <c r="B167" s="99" t="s">
        <v>77</v>
      </c>
      <c r="C167" s="99" t="s">
        <v>131</v>
      </c>
      <c r="D167" s="100">
        <v>7.109295521798996</v>
      </c>
      <c r="E167" s="101">
        <v>5.471016359341074</v>
      </c>
      <c r="F167" s="101"/>
      <c r="G167" s="101">
        <v>3.399949223236936</v>
      </c>
      <c r="H167" s="102">
        <v>4.41072372159799</v>
      </c>
    </row>
    <row r="168" spans="1:8" ht="15.75" customHeight="1">
      <c r="A168" s="93"/>
      <c r="B168" s="103"/>
      <c r="C168" s="104" t="s">
        <v>74</v>
      </c>
      <c r="D168" s="105">
        <v>14.002999999999998</v>
      </c>
      <c r="E168" s="106">
        <v>14.002999999999998</v>
      </c>
      <c r="F168" s="106"/>
      <c r="G168" s="106">
        <v>14.1288</v>
      </c>
      <c r="H168" s="107">
        <v>13.216999999999999</v>
      </c>
    </row>
    <row r="169" spans="1:8" ht="15.75" customHeight="1">
      <c r="A169" s="93"/>
      <c r="B169" s="103"/>
      <c r="C169" s="104" t="s">
        <v>132</v>
      </c>
      <c r="D169" s="105">
        <v>0.44845315002614233</v>
      </c>
      <c r="E169" s="106">
        <v>0.330954087917076</v>
      </c>
      <c r="F169" s="106"/>
      <c r="G169" s="106">
        <v>0.2748339381711528</v>
      </c>
      <c r="H169" s="107">
        <v>0.3313902195539404</v>
      </c>
    </row>
    <row r="170" spans="1:8" ht="15.75" customHeight="1">
      <c r="A170" s="93"/>
      <c r="B170" s="99" t="s">
        <v>80</v>
      </c>
      <c r="C170" s="99" t="s">
        <v>131</v>
      </c>
      <c r="D170" s="100">
        <v>0.2142015801530909</v>
      </c>
      <c r="E170" s="101">
        <v>0.39372632470151253</v>
      </c>
      <c r="F170" s="101"/>
      <c r="G170" s="101"/>
      <c r="H170" s="102"/>
    </row>
    <row r="171" spans="1:8" ht="15.75" customHeight="1">
      <c r="A171" s="93"/>
      <c r="B171" s="103"/>
      <c r="C171" s="104" t="s">
        <v>74</v>
      </c>
      <c r="D171" s="105">
        <v>2.5029999999999997</v>
      </c>
      <c r="E171" s="106">
        <v>2.729</v>
      </c>
      <c r="F171" s="106"/>
      <c r="G171" s="106"/>
      <c r="H171" s="107"/>
    </row>
    <row r="172" spans="1:8" ht="15.75" customHeight="1">
      <c r="A172" s="93"/>
      <c r="B172" s="103"/>
      <c r="C172" s="104" t="s">
        <v>132</v>
      </c>
      <c r="D172" s="105">
        <v>0.10562667185536158</v>
      </c>
      <c r="E172" s="106">
        <v>0.21539988489661788</v>
      </c>
      <c r="F172" s="106"/>
      <c r="G172" s="106"/>
      <c r="H172" s="107"/>
    </row>
    <row r="173" spans="1:8" ht="15.75" customHeight="1">
      <c r="A173" s="93"/>
      <c r="B173" s="99" t="s">
        <v>81</v>
      </c>
      <c r="C173" s="99" t="s">
        <v>131</v>
      </c>
      <c r="D173" s="100">
        <v>0</v>
      </c>
      <c r="E173" s="101">
        <v>18.265119913879033</v>
      </c>
      <c r="F173" s="101"/>
      <c r="G173" s="101"/>
      <c r="H173" s="102">
        <v>11.077058055253685</v>
      </c>
    </row>
    <row r="174" spans="1:8" ht="15.75" customHeight="1">
      <c r="A174" s="93"/>
      <c r="B174" s="103"/>
      <c r="C174" s="104" t="s">
        <v>74</v>
      </c>
      <c r="D174" s="105">
        <v>38.56799999999999</v>
      </c>
      <c r="E174" s="106">
        <v>51.816</v>
      </c>
      <c r="F174" s="106"/>
      <c r="G174" s="106"/>
      <c r="H174" s="107">
        <v>51.619</v>
      </c>
    </row>
    <row r="175" spans="1:8" ht="15.75" customHeight="1">
      <c r="A175" s="93"/>
      <c r="B175" s="103"/>
      <c r="C175" s="104" t="s">
        <v>132</v>
      </c>
      <c r="D175" s="105">
        <v>0</v>
      </c>
      <c r="E175" s="106">
        <v>0.41730459214738175</v>
      </c>
      <c r="F175" s="106"/>
      <c r="G175" s="106"/>
      <c r="H175" s="107">
        <v>0.4256438867631003</v>
      </c>
    </row>
    <row r="176" spans="1:8" ht="15.75" customHeight="1">
      <c r="A176" s="93"/>
      <c r="B176" s="99" t="s">
        <v>82</v>
      </c>
      <c r="C176" s="99" t="s">
        <v>131</v>
      </c>
      <c r="D176" s="100">
        <v>1.8563170293316418</v>
      </c>
      <c r="E176" s="101">
        <v>2.6381888197513774</v>
      </c>
      <c r="F176" s="101"/>
      <c r="G176" s="101">
        <v>3.0169758162427085</v>
      </c>
      <c r="H176" s="102">
        <v>2.9371591509556234</v>
      </c>
    </row>
    <row r="177" spans="1:8" ht="15.75" customHeight="1">
      <c r="A177" s="93"/>
      <c r="B177" s="103"/>
      <c r="C177" s="104" t="s">
        <v>74</v>
      </c>
      <c r="D177" s="105">
        <v>3.1129371000000017</v>
      </c>
      <c r="E177" s="106">
        <v>5.926</v>
      </c>
      <c r="F177" s="106"/>
      <c r="G177" s="106">
        <v>5.99</v>
      </c>
      <c r="H177" s="107">
        <v>6.511</v>
      </c>
    </row>
    <row r="178" spans="1:8" ht="15.75" customHeight="1">
      <c r="A178" s="93"/>
      <c r="B178" s="103"/>
      <c r="C178" s="104" t="s">
        <v>132</v>
      </c>
      <c r="D178" s="105">
        <v>0.6280737499716952</v>
      </c>
      <c r="E178" s="106">
        <v>0.4565577871890792</v>
      </c>
      <c r="F178" s="106"/>
      <c r="G178" s="106">
        <v>0.5152991420695551</v>
      </c>
      <c r="H178" s="107">
        <v>0.45964843912300823</v>
      </c>
    </row>
    <row r="179" spans="1:8" ht="15.75" customHeight="1">
      <c r="A179" s="93"/>
      <c r="B179" s="99" t="s">
        <v>83</v>
      </c>
      <c r="C179" s="99" t="s">
        <v>131</v>
      </c>
      <c r="D179" s="100">
        <v>6.929146500542038</v>
      </c>
      <c r="E179" s="101">
        <v>11.11109034962743</v>
      </c>
      <c r="F179" s="101"/>
      <c r="G179" s="101">
        <v>9.686532318199898</v>
      </c>
      <c r="H179" s="102">
        <v>8.096629146269729</v>
      </c>
    </row>
    <row r="180" spans="1:8" ht="15.75" customHeight="1">
      <c r="A180" s="93"/>
      <c r="B180" s="103"/>
      <c r="C180" s="104" t="s">
        <v>74</v>
      </c>
      <c r="D180" s="105">
        <v>71.94000000000001</v>
      </c>
      <c r="E180" s="106">
        <v>73.87700000000001</v>
      </c>
      <c r="F180" s="106"/>
      <c r="G180" s="106">
        <v>75.935</v>
      </c>
      <c r="H180" s="107">
        <v>53.655</v>
      </c>
    </row>
    <row r="181" spans="1:8" ht="15.75" customHeight="1">
      <c r="A181" s="93"/>
      <c r="B181" s="103"/>
      <c r="C181" s="104" t="s">
        <v>132</v>
      </c>
      <c r="D181" s="105">
        <v>0.18925643035420586</v>
      </c>
      <c r="E181" s="106">
        <v>0.16570874143624273</v>
      </c>
      <c r="F181" s="106"/>
      <c r="G181" s="106">
        <v>0.3309905633128903</v>
      </c>
      <c r="H181" s="107">
        <v>0.3707074637556293</v>
      </c>
    </row>
    <row r="182" spans="1:8" ht="15.75" customHeight="1">
      <c r="A182" s="93"/>
      <c r="B182" s="99" t="s">
        <v>85</v>
      </c>
      <c r="C182" s="99" t="s">
        <v>131</v>
      </c>
      <c r="D182" s="100">
        <v>0.08128675349399347</v>
      </c>
      <c r="E182" s="101">
        <v>0.24023979134329573</v>
      </c>
      <c r="F182" s="101"/>
      <c r="G182" s="101">
        <v>0.12926828764257015</v>
      </c>
      <c r="H182" s="102">
        <v>0.06978993230376565</v>
      </c>
    </row>
    <row r="183" spans="1:8" ht="15.75" customHeight="1">
      <c r="A183" s="93"/>
      <c r="B183" s="103"/>
      <c r="C183" s="104" t="s">
        <v>74</v>
      </c>
      <c r="D183" s="105">
        <v>0.17200000000000001</v>
      </c>
      <c r="E183" s="106">
        <v>0.351</v>
      </c>
      <c r="F183" s="106"/>
      <c r="G183" s="106">
        <v>0.396</v>
      </c>
      <c r="H183" s="107">
        <v>0.235</v>
      </c>
    </row>
    <row r="184" spans="1:8" ht="15.75" customHeight="1">
      <c r="A184" s="93"/>
      <c r="B184" s="103"/>
      <c r="C184" s="104" t="s">
        <v>132</v>
      </c>
      <c r="D184" s="105">
        <v>0.38345845005334017</v>
      </c>
      <c r="E184" s="106">
        <v>0.5648883982634568</v>
      </c>
      <c r="F184" s="106"/>
      <c r="G184" s="106">
        <v>0.5321370524603833</v>
      </c>
      <c r="H184" s="107">
        <v>0.49819488995043293</v>
      </c>
    </row>
    <row r="185" spans="1:8" ht="15.75" customHeight="1">
      <c r="A185" s="93"/>
      <c r="B185" s="99" t="s">
        <v>86</v>
      </c>
      <c r="C185" s="99" t="s">
        <v>131</v>
      </c>
      <c r="D185" s="100"/>
      <c r="E185" s="101">
        <v>2.053160438980204</v>
      </c>
      <c r="F185" s="101"/>
      <c r="G185" s="101"/>
      <c r="H185" s="102">
        <v>4.7716373715117495</v>
      </c>
    </row>
    <row r="186" spans="1:8" ht="15.75" customHeight="1">
      <c r="A186" s="93"/>
      <c r="B186" s="103"/>
      <c r="C186" s="104" t="s">
        <v>74</v>
      </c>
      <c r="D186" s="105"/>
      <c r="E186" s="106">
        <v>1.678</v>
      </c>
      <c r="F186" s="106"/>
      <c r="G186" s="106"/>
      <c r="H186" s="107">
        <v>6.053999999999999</v>
      </c>
    </row>
    <row r="187" spans="1:8" ht="15.75" customHeight="1">
      <c r="A187" s="93"/>
      <c r="B187" s="103"/>
      <c r="C187" s="104" t="s">
        <v>132</v>
      </c>
      <c r="D187" s="105"/>
      <c r="E187" s="106">
        <v>1.22357594694887</v>
      </c>
      <c r="F187" s="106"/>
      <c r="G187" s="106"/>
      <c r="H187" s="107">
        <v>0.6451807893636607</v>
      </c>
    </row>
    <row r="188" spans="1:8" ht="15.75" customHeight="1">
      <c r="A188" s="93"/>
      <c r="B188" s="99" t="s">
        <v>87</v>
      </c>
      <c r="C188" s="99" t="s">
        <v>131</v>
      </c>
      <c r="D188" s="100">
        <v>10.192480112433334</v>
      </c>
      <c r="E188" s="101">
        <v>8.212641755920814</v>
      </c>
      <c r="F188" s="101"/>
      <c r="G188" s="101">
        <v>13.855541960360197</v>
      </c>
      <c r="H188" s="102">
        <v>4.101654021395599</v>
      </c>
    </row>
    <row r="189" spans="1:8" ht="15.75" customHeight="1">
      <c r="A189" s="93"/>
      <c r="B189" s="103"/>
      <c r="C189" s="104" t="s">
        <v>74</v>
      </c>
      <c r="D189" s="105">
        <v>56.848000000000006</v>
      </c>
      <c r="E189" s="106">
        <v>56.885000000000005</v>
      </c>
      <c r="F189" s="106"/>
      <c r="G189" s="106">
        <v>59.418</v>
      </c>
      <c r="H189" s="107">
        <v>53.470000000000006</v>
      </c>
    </row>
    <row r="190" spans="1:8" ht="15.75" customHeight="1">
      <c r="A190" s="93"/>
      <c r="B190" s="103"/>
      <c r="C190" s="104" t="s">
        <v>132</v>
      </c>
      <c r="D190" s="105">
        <v>0.3367337432985248</v>
      </c>
      <c r="E190" s="106">
        <v>0.19243278465578167</v>
      </c>
      <c r="F190" s="106"/>
      <c r="G190" s="106">
        <v>0.27770529836593794</v>
      </c>
      <c r="H190" s="107">
        <v>0.36219366749351173</v>
      </c>
    </row>
    <row r="191" spans="1:8" ht="15.75" customHeight="1">
      <c r="A191" s="93"/>
      <c r="B191" s="99" t="s">
        <v>88</v>
      </c>
      <c r="C191" s="99" t="s">
        <v>131</v>
      </c>
      <c r="D191" s="100">
        <v>1.3752839915470247</v>
      </c>
      <c r="E191" s="101"/>
      <c r="F191" s="101"/>
      <c r="G191" s="101">
        <v>1.059699334744325</v>
      </c>
      <c r="H191" s="102"/>
    </row>
    <row r="192" spans="1:8" ht="15.75" customHeight="1">
      <c r="A192" s="93"/>
      <c r="B192" s="103"/>
      <c r="C192" s="104" t="s">
        <v>74</v>
      </c>
      <c r="D192" s="105">
        <v>1.7019999999999997</v>
      </c>
      <c r="E192" s="106"/>
      <c r="F192" s="106"/>
      <c r="G192" s="106">
        <v>1.916</v>
      </c>
      <c r="H192" s="107"/>
    </row>
    <row r="193" spans="1:8" ht="15.75" customHeight="1">
      <c r="A193" s="93"/>
      <c r="B193" s="103"/>
      <c r="C193" s="104" t="s">
        <v>132</v>
      </c>
      <c r="D193" s="105">
        <v>0.3529083889009558</v>
      </c>
      <c r="E193" s="106"/>
      <c r="F193" s="106"/>
      <c r="G193" s="106">
        <v>0.21854184806994414</v>
      </c>
      <c r="H193" s="107"/>
    </row>
    <row r="194" spans="1:8" ht="15.75" customHeight="1">
      <c r="A194" s="93"/>
      <c r="B194" s="99" t="s">
        <v>92</v>
      </c>
      <c r="C194" s="99" t="s">
        <v>131</v>
      </c>
      <c r="D194" s="100">
        <v>0.004943113388148251</v>
      </c>
      <c r="E194" s="101">
        <v>0.016683318843284427</v>
      </c>
      <c r="F194" s="101"/>
      <c r="G194" s="101">
        <v>0.004079896121609357</v>
      </c>
      <c r="H194" s="102">
        <v>0.022930977756951576</v>
      </c>
    </row>
    <row r="195" spans="1:8" ht="15.75" customHeight="1">
      <c r="A195" s="93"/>
      <c r="B195" s="103"/>
      <c r="C195" s="104" t="s">
        <v>74</v>
      </c>
      <c r="D195" s="105">
        <v>0.04</v>
      </c>
      <c r="E195" s="106">
        <v>0.04</v>
      </c>
      <c r="F195" s="106"/>
      <c r="G195" s="106">
        <v>0.0075</v>
      </c>
      <c r="H195" s="107">
        <v>0.059</v>
      </c>
    </row>
    <row r="196" spans="1:8" ht="15.75" customHeight="1">
      <c r="A196" s="93"/>
      <c r="B196" s="103"/>
      <c r="C196" s="104" t="s">
        <v>132</v>
      </c>
      <c r="D196" s="105">
        <v>0.12357783470370629</v>
      </c>
      <c r="E196" s="106">
        <v>0.4170829710821107</v>
      </c>
      <c r="F196" s="106"/>
      <c r="G196" s="106">
        <v>0.5439861495479142</v>
      </c>
      <c r="H196" s="107">
        <v>0.38866063994833183</v>
      </c>
    </row>
    <row r="197" spans="1:8" ht="15.75" customHeight="1">
      <c r="A197" s="93"/>
      <c r="B197" s="99" t="s">
        <v>93</v>
      </c>
      <c r="C197" s="99" t="s">
        <v>131</v>
      </c>
      <c r="D197" s="100">
        <v>6.30851115291898</v>
      </c>
      <c r="E197" s="101">
        <v>0.15014986958955986</v>
      </c>
      <c r="F197" s="101"/>
      <c r="G197" s="101">
        <v>9.45999071776317</v>
      </c>
      <c r="H197" s="102">
        <v>4.0926810300994</v>
      </c>
    </row>
    <row r="198" spans="1:8" ht="15.75" customHeight="1">
      <c r="A198" s="93"/>
      <c r="B198" s="103"/>
      <c r="C198" s="104" t="s">
        <v>74</v>
      </c>
      <c r="D198" s="105">
        <v>36.17</v>
      </c>
      <c r="E198" s="106">
        <v>3.394</v>
      </c>
      <c r="F198" s="106"/>
      <c r="G198" s="106">
        <v>35.835</v>
      </c>
      <c r="H198" s="107">
        <v>37.212</v>
      </c>
    </row>
    <row r="199" spans="1:8" ht="15.75" customHeight="1">
      <c r="A199" s="93"/>
      <c r="B199" s="103"/>
      <c r="C199" s="104" t="s">
        <v>132</v>
      </c>
      <c r="D199" s="105">
        <v>0.2423569821320927</v>
      </c>
      <c r="E199" s="106">
        <v>0.21554003321449447</v>
      </c>
      <c r="F199" s="106"/>
      <c r="G199" s="106">
        <v>0.13720538058385004</v>
      </c>
      <c r="H199" s="107">
        <v>0.11452946559388154</v>
      </c>
    </row>
    <row r="200" spans="1:8" ht="15.75" customHeight="1">
      <c r="A200" s="93"/>
      <c r="B200" s="99" t="s">
        <v>97</v>
      </c>
      <c r="C200" s="99" t="s">
        <v>131</v>
      </c>
      <c r="D200" s="100">
        <v>0.2625342443927627</v>
      </c>
      <c r="E200" s="101">
        <v>0.3169830580224041</v>
      </c>
      <c r="F200" s="101"/>
      <c r="G200" s="101"/>
      <c r="H200" s="102">
        <v>0.4197365928555049</v>
      </c>
    </row>
    <row r="201" spans="1:8" ht="15.75" customHeight="1">
      <c r="A201" s="93"/>
      <c r="B201" s="103"/>
      <c r="C201" s="104" t="s">
        <v>74</v>
      </c>
      <c r="D201" s="105">
        <v>1.4020000000000001</v>
      </c>
      <c r="E201" s="106">
        <v>1.4060000000000001</v>
      </c>
      <c r="F201" s="106"/>
      <c r="G201" s="106"/>
      <c r="H201" s="107">
        <v>1.475</v>
      </c>
    </row>
    <row r="202" spans="1:8" ht="15.75" customHeight="1">
      <c r="A202" s="93"/>
      <c r="B202" s="108"/>
      <c r="C202" s="109" t="s">
        <v>132</v>
      </c>
      <c r="D202" s="110">
        <v>0.20107269324646182</v>
      </c>
      <c r="E202" s="111">
        <v>0.24813764666950408</v>
      </c>
      <c r="F202" s="111"/>
      <c r="G202" s="111"/>
      <c r="H202" s="112">
        <v>0.3165213192718982</v>
      </c>
    </row>
    <row r="203" spans="1:17" ht="15.75" customHeight="1">
      <c r="A203" s="93"/>
      <c r="B203" s="114" t="s">
        <v>43</v>
      </c>
      <c r="C203" s="113"/>
      <c r="D203" s="113"/>
      <c r="E203" s="113"/>
      <c r="F203" s="113"/>
      <c r="G203" s="113"/>
      <c r="K203" s="93"/>
      <c r="L203" s="93"/>
      <c r="M203" s="93"/>
      <c r="N203" s="93"/>
      <c r="O203" s="93"/>
      <c r="P203" s="93"/>
      <c r="Q203" s="93"/>
    </row>
    <row r="204" spans="1:17" ht="15.75" customHeight="1">
      <c r="A204" s="93"/>
      <c r="B204" s="94" t="s">
        <v>76</v>
      </c>
      <c r="C204" s="94" t="s">
        <v>67</v>
      </c>
      <c r="D204" s="95" t="s">
        <v>68</v>
      </c>
      <c r="E204" s="96" t="s">
        <v>69</v>
      </c>
      <c r="F204" s="96" t="s">
        <v>70</v>
      </c>
      <c r="G204" s="96" t="s">
        <v>71</v>
      </c>
      <c r="H204" s="97" t="s">
        <v>72</v>
      </c>
      <c r="K204" s="93"/>
      <c r="L204" s="93"/>
      <c r="M204" s="93"/>
      <c r="N204" s="93"/>
      <c r="O204" s="93"/>
      <c r="P204" s="93"/>
      <c r="Q204" s="93"/>
    </row>
    <row r="205" spans="1:8" ht="15.75" customHeight="1">
      <c r="A205" s="93"/>
      <c r="B205" s="99" t="s">
        <v>77</v>
      </c>
      <c r="C205" s="99" t="s">
        <v>131</v>
      </c>
      <c r="D205" s="100"/>
      <c r="E205" s="101"/>
      <c r="F205" s="101">
        <v>0.21749802230916773</v>
      </c>
      <c r="G205" s="101"/>
      <c r="H205" s="102"/>
    </row>
    <row r="206" spans="1:8" ht="15.75" customHeight="1">
      <c r="A206" s="93"/>
      <c r="B206" s="103"/>
      <c r="C206" s="104" t="s">
        <v>74</v>
      </c>
      <c r="D206" s="105"/>
      <c r="E206" s="106"/>
      <c r="F206" s="106">
        <v>0.14506734675024027</v>
      </c>
      <c r="G206" s="106"/>
      <c r="H206" s="107"/>
    </row>
    <row r="207" spans="1:8" ht="15.75" customHeight="1">
      <c r="A207" s="93"/>
      <c r="B207" s="103"/>
      <c r="C207" s="104" t="s">
        <v>132</v>
      </c>
      <c r="D207" s="105"/>
      <c r="E207" s="106"/>
      <c r="F207" s="106">
        <v>1.49929</v>
      </c>
      <c r="G207" s="106"/>
      <c r="H207" s="107"/>
    </row>
    <row r="208" spans="1:8" ht="15.75" customHeight="1">
      <c r="A208" s="93"/>
      <c r="B208" s="99" t="s">
        <v>81</v>
      </c>
      <c r="C208" s="99" t="s">
        <v>131</v>
      </c>
      <c r="D208" s="100">
        <v>0</v>
      </c>
      <c r="E208" s="101">
        <v>6.677973073360052</v>
      </c>
      <c r="F208" s="101">
        <v>6.472953413040988</v>
      </c>
      <c r="G208" s="101"/>
      <c r="H208" s="102">
        <v>1.6928097977504255</v>
      </c>
    </row>
    <row r="209" spans="1:8" ht="15.75" customHeight="1">
      <c r="A209" s="93"/>
      <c r="B209" s="103"/>
      <c r="C209" s="104" t="s">
        <v>74</v>
      </c>
      <c r="D209" s="105">
        <v>8.888</v>
      </c>
      <c r="E209" s="106">
        <v>19.372999999999998</v>
      </c>
      <c r="F209" s="106">
        <v>6.856265068008035</v>
      </c>
      <c r="G209" s="106"/>
      <c r="H209" s="107">
        <v>9.365</v>
      </c>
    </row>
    <row r="210" spans="1:8" ht="15.75" customHeight="1">
      <c r="A210" s="93"/>
      <c r="B210" s="103"/>
      <c r="C210" s="104" t="s">
        <v>132</v>
      </c>
      <c r="D210" s="105">
        <v>0</v>
      </c>
      <c r="E210" s="106">
        <v>0.30632756567847447</v>
      </c>
      <c r="F210" s="106">
        <v>0.9623731896342038</v>
      </c>
      <c r="G210" s="106"/>
      <c r="H210" s="107">
        <v>0.15210060060382746</v>
      </c>
    </row>
    <row r="211" spans="1:8" ht="15.75" customHeight="1">
      <c r="A211" s="93"/>
      <c r="B211" s="99" t="s">
        <v>82</v>
      </c>
      <c r="C211" s="99" t="s">
        <v>131</v>
      </c>
      <c r="D211" s="100">
        <v>0.11186962711790727</v>
      </c>
      <c r="E211" s="101">
        <v>0.4740214896066807</v>
      </c>
      <c r="F211" s="101">
        <v>0.14937377590423884</v>
      </c>
      <c r="G211" s="101">
        <v>0.11593625411688352</v>
      </c>
      <c r="H211" s="102">
        <v>0.11806735002425975</v>
      </c>
    </row>
    <row r="212" spans="1:8" ht="15.75" customHeight="1">
      <c r="A212" s="93"/>
      <c r="B212" s="103"/>
      <c r="C212" s="104" t="s">
        <v>74</v>
      </c>
      <c r="D212" s="105">
        <v>0.125</v>
      </c>
      <c r="E212" s="106">
        <v>11.238000000000001</v>
      </c>
      <c r="F212" s="106">
        <v>0.3779700807293493</v>
      </c>
      <c r="G212" s="106">
        <v>0.3</v>
      </c>
      <c r="H212" s="107">
        <v>0.194</v>
      </c>
    </row>
    <row r="213" spans="1:8" ht="15.75" customHeight="1">
      <c r="A213" s="93"/>
      <c r="B213" s="103"/>
      <c r="C213" s="104" t="s">
        <v>132</v>
      </c>
      <c r="D213" s="105">
        <v>0.8949570169432581</v>
      </c>
      <c r="E213" s="106">
        <v>0.22337225457492932</v>
      </c>
      <c r="F213" s="106">
        <v>0.3952</v>
      </c>
      <c r="G213" s="106">
        <v>0.38645418038961177</v>
      </c>
      <c r="H213" s="107">
        <v>0.608651806976254</v>
      </c>
    </row>
    <row r="214" spans="1:8" ht="15.75" customHeight="1">
      <c r="A214" s="93"/>
      <c r="B214" s="99" t="s">
        <v>83</v>
      </c>
      <c r="C214" s="99" t="s">
        <v>131</v>
      </c>
      <c r="D214" s="100">
        <v>0.20191103431036916</v>
      </c>
      <c r="E214" s="101">
        <v>0.0010418054716630346</v>
      </c>
      <c r="F214" s="101">
        <v>0.121</v>
      </c>
      <c r="G214" s="101">
        <v>0.05168824662711057</v>
      </c>
      <c r="H214" s="102">
        <v>0.42933581827003553</v>
      </c>
    </row>
    <row r="215" spans="1:8" ht="15.75" customHeight="1">
      <c r="A215" s="93"/>
      <c r="B215" s="103"/>
      <c r="C215" s="104" t="s">
        <v>74</v>
      </c>
      <c r="D215" s="105">
        <v>0.083</v>
      </c>
      <c r="E215" s="106">
        <v>0.001</v>
      </c>
      <c r="F215" s="106">
        <v>0.1512</v>
      </c>
      <c r="G215" s="106">
        <v>0.215</v>
      </c>
      <c r="H215" s="107">
        <v>0.101</v>
      </c>
    </row>
    <row r="216" spans="1:8" ht="15.75" customHeight="1">
      <c r="A216" s="93"/>
      <c r="B216" s="103"/>
      <c r="C216" s="104" t="s">
        <v>132</v>
      </c>
      <c r="D216" s="105">
        <v>2.286765896951414</v>
      </c>
      <c r="E216" s="106">
        <v>1.0418054716630345</v>
      </c>
      <c r="F216" s="106">
        <v>0.8166666666666667</v>
      </c>
      <c r="G216" s="106">
        <v>0.3396809561757897</v>
      </c>
      <c r="H216" s="107">
        <v>14.110757052385855</v>
      </c>
    </row>
    <row r="217" spans="1:8" ht="15.75" customHeight="1">
      <c r="A217" s="93"/>
      <c r="B217" s="99" t="s">
        <v>84</v>
      </c>
      <c r="C217" s="99" t="s">
        <v>131</v>
      </c>
      <c r="D217" s="100"/>
      <c r="E217" s="101"/>
      <c r="F217" s="101">
        <v>0.009404632583586928</v>
      </c>
      <c r="G217" s="101"/>
      <c r="H217" s="102"/>
    </row>
    <row r="218" spans="1:8" ht="15.75" customHeight="1">
      <c r="A218" s="93"/>
      <c r="B218" s="103"/>
      <c r="C218" s="104" t="s">
        <v>74</v>
      </c>
      <c r="D218" s="105"/>
      <c r="E218" s="106"/>
      <c r="F218" s="106">
        <v>0.045690522673296805</v>
      </c>
      <c r="G218" s="106"/>
      <c r="H218" s="107"/>
    </row>
    <row r="219" spans="1:8" ht="15.75" customHeight="1">
      <c r="A219" s="93"/>
      <c r="B219" s="103"/>
      <c r="C219" s="104" t="s">
        <v>132</v>
      </c>
      <c r="D219" s="105"/>
      <c r="E219" s="106"/>
      <c r="F219" s="106">
        <v>0.2058333333333334</v>
      </c>
      <c r="G219" s="106"/>
      <c r="H219" s="107"/>
    </row>
    <row r="220" spans="1:8" ht="15.75" customHeight="1">
      <c r="A220" s="93"/>
      <c r="B220" s="99" t="s">
        <v>85</v>
      </c>
      <c r="C220" s="99" t="s">
        <v>131</v>
      </c>
      <c r="D220" s="100">
        <v>1.3369784704335257</v>
      </c>
      <c r="E220" s="101">
        <v>0.18544137395602014</v>
      </c>
      <c r="F220" s="101">
        <v>1.4382321124985833</v>
      </c>
      <c r="G220" s="101">
        <v>0.08115537788181848</v>
      </c>
      <c r="H220" s="102">
        <v>0.23766804225662674</v>
      </c>
    </row>
    <row r="221" spans="1:8" ht="15.75" customHeight="1">
      <c r="A221" s="93"/>
      <c r="B221" s="103"/>
      <c r="C221" s="104" t="s">
        <v>74</v>
      </c>
      <c r="D221" s="105">
        <v>0.391</v>
      </c>
      <c r="E221" s="106">
        <v>0.356</v>
      </c>
      <c r="F221" s="106">
        <v>0.9592754653860047</v>
      </c>
      <c r="G221" s="106">
        <v>0.28</v>
      </c>
      <c r="H221" s="107">
        <v>0.31</v>
      </c>
    </row>
    <row r="222" spans="1:8" ht="15.75" customHeight="1">
      <c r="A222" s="93"/>
      <c r="B222" s="103"/>
      <c r="C222" s="104" t="s">
        <v>132</v>
      </c>
      <c r="D222" s="105">
        <v>3.419382277323595</v>
      </c>
      <c r="E222" s="106">
        <v>0.5209027358315172</v>
      </c>
      <c r="F222" s="106">
        <v>1.4992900000000002</v>
      </c>
      <c r="G222" s="106">
        <v>0.2898406352922088</v>
      </c>
      <c r="H222" s="107">
        <v>0.7666711040536347</v>
      </c>
    </row>
    <row r="223" spans="1:8" ht="15.75" customHeight="1">
      <c r="A223" s="93"/>
      <c r="B223" s="99" t="s">
        <v>86</v>
      </c>
      <c r="C223" s="99" t="s">
        <v>131</v>
      </c>
      <c r="D223" s="100"/>
      <c r="E223" s="101">
        <v>17.822166203739535</v>
      </c>
      <c r="F223" s="101">
        <v>19.256710178745468</v>
      </c>
      <c r="G223" s="101">
        <v>7.0793575170122</v>
      </c>
      <c r="H223" s="102">
        <v>39.485861872074345</v>
      </c>
    </row>
    <row r="224" spans="1:8" ht="15.75" customHeight="1">
      <c r="A224" s="93"/>
      <c r="B224" s="103"/>
      <c r="C224" s="104" t="s">
        <v>74</v>
      </c>
      <c r="D224" s="105"/>
      <c r="E224" s="106">
        <v>40.016000000000005</v>
      </c>
      <c r="F224" s="106">
        <v>18.63387610294984</v>
      </c>
      <c r="G224" s="106">
        <v>42.363</v>
      </c>
      <c r="H224" s="107">
        <v>45.162000000000006</v>
      </c>
    </row>
    <row r="225" spans="1:8" ht="15.75" customHeight="1">
      <c r="A225" s="93"/>
      <c r="B225" s="103"/>
      <c r="C225" s="104" t="s">
        <v>132</v>
      </c>
      <c r="D225" s="105"/>
      <c r="E225" s="106">
        <v>0.3647849380371645</v>
      </c>
      <c r="F225" s="106">
        <v>1.0075476034429918</v>
      </c>
      <c r="G225" s="106">
        <v>0.13601077936494227</v>
      </c>
      <c r="H225" s="107">
        <v>0.7666728935016416</v>
      </c>
    </row>
    <row r="226" spans="1:8" ht="15.75" customHeight="1">
      <c r="A226" s="93"/>
      <c r="B226" s="99" t="s">
        <v>87</v>
      </c>
      <c r="C226" s="99" t="s">
        <v>131</v>
      </c>
      <c r="D226" s="100"/>
      <c r="E226" s="101"/>
      <c r="F226" s="101">
        <v>0.002357782604929406</v>
      </c>
      <c r="G226" s="101"/>
      <c r="H226" s="102"/>
    </row>
    <row r="227" spans="1:8" ht="15.75" customHeight="1">
      <c r="A227" s="93"/>
      <c r="B227" s="103"/>
      <c r="C227" s="104" t="s">
        <v>74</v>
      </c>
      <c r="D227" s="105"/>
      <c r="E227" s="106"/>
      <c r="F227" s="106">
        <v>0.015909464270778717</v>
      </c>
      <c r="G227" s="106"/>
      <c r="H227" s="107"/>
    </row>
    <row r="228" spans="1:8" ht="15.75" customHeight="1">
      <c r="A228" s="93"/>
      <c r="B228" s="103"/>
      <c r="C228" s="104" t="s">
        <v>132</v>
      </c>
      <c r="D228" s="105"/>
      <c r="E228" s="106"/>
      <c r="F228" s="106">
        <v>0.14820000000000003</v>
      </c>
      <c r="G228" s="106"/>
      <c r="H228" s="107"/>
    </row>
    <row r="229" spans="1:8" ht="15.75" customHeight="1">
      <c r="A229" s="93"/>
      <c r="B229" s="99" t="s">
        <v>88</v>
      </c>
      <c r="C229" s="99" t="s">
        <v>131</v>
      </c>
      <c r="D229" s="100">
        <v>4.834950713486137</v>
      </c>
      <c r="E229" s="101">
        <v>0.03568183740445894</v>
      </c>
      <c r="F229" s="101">
        <v>0.04387020775426182</v>
      </c>
      <c r="G229" s="101">
        <v>0.0009661354509740294</v>
      </c>
      <c r="H229" s="102"/>
    </row>
    <row r="230" spans="1:8" ht="15.75" customHeight="1">
      <c r="A230" s="93"/>
      <c r="B230" s="103"/>
      <c r="C230" s="104" t="s">
        <v>74</v>
      </c>
      <c r="D230" s="105">
        <v>2.217</v>
      </c>
      <c r="E230" s="106">
        <v>0.137</v>
      </c>
      <c r="F230" s="106">
        <v>0.03552243542855208</v>
      </c>
      <c r="G230" s="106">
        <v>1.799</v>
      </c>
      <c r="H230" s="107"/>
    </row>
    <row r="231" spans="1:8" ht="15.75" customHeight="1">
      <c r="A231" s="93"/>
      <c r="B231" s="103"/>
      <c r="C231" s="104" t="s">
        <v>132</v>
      </c>
      <c r="D231" s="105">
        <v>2.1783772928368097</v>
      </c>
      <c r="E231" s="106">
        <v>0.2604513679157587</v>
      </c>
      <c r="F231" s="106">
        <v>1.235</v>
      </c>
      <c r="G231" s="106">
        <v>0.0002537786842590043</v>
      </c>
      <c r="H231" s="107"/>
    </row>
    <row r="232" spans="1:8" ht="15.75" customHeight="1">
      <c r="A232" s="93"/>
      <c r="B232" s="99" t="s">
        <v>90</v>
      </c>
      <c r="C232" s="99" t="s">
        <v>131</v>
      </c>
      <c r="D232" s="100">
        <v>110.71136719811331</v>
      </c>
      <c r="E232" s="101">
        <v>31.11768763310318</v>
      </c>
      <c r="F232" s="101">
        <v>94.72534963855792</v>
      </c>
      <c r="G232" s="101"/>
      <c r="H232" s="102">
        <v>57.808589205717055</v>
      </c>
    </row>
    <row r="233" spans="1:8" ht="15.75" customHeight="1">
      <c r="A233" s="93"/>
      <c r="B233" s="103"/>
      <c r="C233" s="104" t="s">
        <v>74</v>
      </c>
      <c r="D233" s="105">
        <v>103.507</v>
      </c>
      <c r="E233" s="106">
        <v>95.25999999999999</v>
      </c>
      <c r="F233" s="106">
        <v>108.32873154995679</v>
      </c>
      <c r="G233" s="106"/>
      <c r="H233" s="107">
        <v>106.426</v>
      </c>
    </row>
    <row r="234" spans="1:8" ht="15.75" customHeight="1">
      <c r="A234" s="93"/>
      <c r="B234" s="103"/>
      <c r="C234" s="104" t="s">
        <v>132</v>
      </c>
      <c r="D234" s="105">
        <v>1.391851565884361</v>
      </c>
      <c r="E234" s="106">
        <v>0.33560570729761957</v>
      </c>
      <c r="F234" s="106">
        <v>0.8628601179692801</v>
      </c>
      <c r="G234" s="106"/>
      <c r="H234" s="107">
        <v>0.5044668703441187</v>
      </c>
    </row>
    <row r="235" spans="1:8" ht="15.75" customHeight="1">
      <c r="A235" s="93"/>
      <c r="B235" s="99" t="s">
        <v>91</v>
      </c>
      <c r="C235" s="99" t="s">
        <v>131</v>
      </c>
      <c r="D235" s="100">
        <v>2.0955091128427505</v>
      </c>
      <c r="E235" s="101">
        <v>0.11402560887351913</v>
      </c>
      <c r="F235" s="101">
        <v>0.10834743387003373</v>
      </c>
      <c r="G235" s="101">
        <v>0.37051294544854024</v>
      </c>
      <c r="H235" s="102">
        <v>1.6882097711261037</v>
      </c>
    </row>
    <row r="236" spans="1:8" ht="15.75" customHeight="1">
      <c r="A236" s="93"/>
      <c r="B236" s="103"/>
      <c r="C236" s="104" t="s">
        <v>74</v>
      </c>
      <c r="D236" s="105">
        <v>0.64</v>
      </c>
      <c r="E236" s="106">
        <v>0.238</v>
      </c>
      <c r="F236" s="106">
        <v>0.31396472893132144</v>
      </c>
      <c r="G236" s="106">
        <v>0.6319999999999999</v>
      </c>
      <c r="H236" s="107">
        <v>3.3689999999999998</v>
      </c>
    </row>
    <row r="237" spans="1:8" ht="15.75" customHeight="1">
      <c r="A237" s="93"/>
      <c r="B237" s="103"/>
      <c r="C237" s="104" t="s">
        <v>132</v>
      </c>
      <c r="D237" s="105">
        <v>3.274232988816798</v>
      </c>
      <c r="E237" s="106">
        <v>0.3402946561128847</v>
      </c>
      <c r="F237" s="106">
        <v>0.3450942857142858</v>
      </c>
      <c r="G237" s="106">
        <v>0.4275270926310685</v>
      </c>
      <c r="H237" s="107">
        <v>0.6132580076149188</v>
      </c>
    </row>
    <row r="238" spans="1:8" ht="15.75" customHeight="1">
      <c r="A238" s="93"/>
      <c r="B238" s="99" t="s">
        <v>92</v>
      </c>
      <c r="C238" s="99" t="s">
        <v>131</v>
      </c>
      <c r="D238" s="100"/>
      <c r="E238" s="101"/>
      <c r="F238" s="101">
        <v>0.4367153389676063</v>
      </c>
      <c r="G238" s="101"/>
      <c r="H238" s="102"/>
    </row>
    <row r="239" spans="1:8" ht="15.75" customHeight="1">
      <c r="A239" s="93"/>
      <c r="B239" s="103"/>
      <c r="C239" s="104" t="s">
        <v>74</v>
      </c>
      <c r="D239" s="105"/>
      <c r="E239" s="106"/>
      <c r="F239" s="106">
        <v>0.3645522258588475</v>
      </c>
      <c r="G239" s="106"/>
      <c r="H239" s="107"/>
    </row>
    <row r="240" spans="1:8" ht="15.75" customHeight="1">
      <c r="A240" s="93"/>
      <c r="B240" s="103"/>
      <c r="C240" s="104" t="s">
        <v>132</v>
      </c>
      <c r="D240" s="105"/>
      <c r="E240" s="106"/>
      <c r="F240" s="106">
        <v>1.1979499999999998</v>
      </c>
      <c r="G240" s="106"/>
      <c r="H240" s="107"/>
    </row>
    <row r="241" spans="1:8" ht="15.75" customHeight="1">
      <c r="A241" s="93"/>
      <c r="B241" s="99" t="s">
        <v>93</v>
      </c>
      <c r="C241" s="99" t="s">
        <v>131</v>
      </c>
      <c r="D241" s="100"/>
      <c r="E241" s="101"/>
      <c r="F241" s="101">
        <v>0.0097726344952576</v>
      </c>
      <c r="G241" s="101"/>
      <c r="H241" s="102"/>
    </row>
    <row r="242" spans="1:8" ht="15.75" customHeight="1">
      <c r="A242" s="93"/>
      <c r="B242" s="103"/>
      <c r="C242" s="104" t="s">
        <v>74</v>
      </c>
      <c r="D242" s="105"/>
      <c r="E242" s="106"/>
      <c r="F242" s="106">
        <v>0.016485550767978405</v>
      </c>
      <c r="G242" s="106"/>
      <c r="H242" s="107"/>
    </row>
    <row r="243" spans="1:8" ht="15.75" customHeight="1">
      <c r="A243" s="93"/>
      <c r="B243" s="103"/>
      <c r="C243" s="104" t="s">
        <v>132</v>
      </c>
      <c r="D243" s="105"/>
      <c r="E243" s="106"/>
      <c r="F243" s="106">
        <v>0.5928000000000001</v>
      </c>
      <c r="G243" s="106"/>
      <c r="H243" s="107"/>
    </row>
    <row r="244" spans="1:8" ht="15.75" customHeight="1">
      <c r="A244" s="93"/>
      <c r="B244" s="99" t="s">
        <v>94</v>
      </c>
      <c r="C244" s="99" t="s">
        <v>131</v>
      </c>
      <c r="D244" s="100">
        <v>223.16719137513178</v>
      </c>
      <c r="E244" s="101">
        <v>63.099586218149994</v>
      </c>
      <c r="F244" s="101">
        <v>307.0767788134492</v>
      </c>
      <c r="G244" s="101"/>
      <c r="H244" s="102">
        <v>146.14667921022414</v>
      </c>
    </row>
    <row r="245" spans="1:8" ht="15.75" customHeight="1">
      <c r="A245" s="93"/>
      <c r="B245" s="103"/>
      <c r="C245" s="104" t="s">
        <v>74</v>
      </c>
      <c r="D245" s="105">
        <v>238.77604790964398</v>
      </c>
      <c r="E245" s="106">
        <v>316.084416290288</v>
      </c>
      <c r="F245" s="106">
        <v>378.66633341385557</v>
      </c>
      <c r="G245" s="106"/>
      <c r="H245" s="107">
        <v>221.60700000000006</v>
      </c>
    </row>
    <row r="246" spans="1:8" ht="15.75" customHeight="1">
      <c r="A246" s="93"/>
      <c r="B246" s="103"/>
      <c r="C246" s="104" t="s">
        <v>132</v>
      </c>
      <c r="D246" s="105">
        <v>1.161608765156371</v>
      </c>
      <c r="E246" s="106">
        <v>0.21181589091344347</v>
      </c>
      <c r="F246" s="106">
        <v>0.8635693758821168</v>
      </c>
      <c r="G246" s="106"/>
      <c r="H246" s="107">
        <v>0.7059287864197217</v>
      </c>
    </row>
    <row r="247" spans="1:8" ht="15.75" customHeight="1">
      <c r="A247" s="93"/>
      <c r="B247" s="99" t="s">
        <v>95</v>
      </c>
      <c r="C247" s="99" t="s">
        <v>131</v>
      </c>
      <c r="D247" s="100">
        <v>7.552564094204079</v>
      </c>
      <c r="E247" s="101">
        <v>2.2753031501120677</v>
      </c>
      <c r="F247" s="101">
        <v>1.602584557650774</v>
      </c>
      <c r="G247" s="101"/>
      <c r="H247" s="102">
        <v>1.6153760162410085</v>
      </c>
    </row>
    <row r="248" spans="1:8" ht="15.75" customHeight="1">
      <c r="A248" s="93"/>
      <c r="B248" s="103"/>
      <c r="C248" s="104" t="s">
        <v>74</v>
      </c>
      <c r="D248" s="105">
        <v>3.259</v>
      </c>
      <c r="E248" s="106">
        <v>4.633</v>
      </c>
      <c r="F248" s="106">
        <v>2.1221751905200206</v>
      </c>
      <c r="G248" s="106"/>
      <c r="H248" s="107">
        <v>4.525</v>
      </c>
    </row>
    <row r="249" spans="1:8" ht="15.75" customHeight="1">
      <c r="A249" s="93"/>
      <c r="B249" s="103"/>
      <c r="C249" s="104" t="s">
        <v>132</v>
      </c>
      <c r="D249" s="105">
        <v>2.3715540622266986</v>
      </c>
      <c r="E249" s="106">
        <v>0.4388197585213976</v>
      </c>
      <c r="F249" s="106">
        <v>0.6476362454545455</v>
      </c>
      <c r="G249" s="106"/>
      <c r="H249" s="107">
        <v>0.3158503426866856</v>
      </c>
    </row>
    <row r="250" spans="1:8" ht="15.75" customHeight="1">
      <c r="A250" s="93"/>
      <c r="B250" s="99" t="s">
        <v>96</v>
      </c>
      <c r="C250" s="99" t="s">
        <v>131</v>
      </c>
      <c r="D250" s="100">
        <v>26.537658374360145</v>
      </c>
      <c r="E250" s="101">
        <v>8.512071606222824</v>
      </c>
      <c r="F250" s="101">
        <v>40.50380537370739</v>
      </c>
      <c r="G250" s="101">
        <v>15.260592515860282</v>
      </c>
      <c r="H250" s="102">
        <v>17.78140291631595</v>
      </c>
    </row>
    <row r="251" spans="1:8" ht="15.75" customHeight="1">
      <c r="A251" s="93"/>
      <c r="B251" s="103"/>
      <c r="C251" s="104" t="s">
        <v>74</v>
      </c>
      <c r="D251" s="105">
        <v>11.762</v>
      </c>
      <c r="E251" s="106">
        <v>17.265</v>
      </c>
      <c r="F251" s="106">
        <v>57.90127962053993</v>
      </c>
      <c r="G251" s="106">
        <v>33.953</v>
      </c>
      <c r="H251" s="107">
        <v>30.139000000000003</v>
      </c>
    </row>
    <row r="252" spans="1:8" ht="15.75" customHeight="1">
      <c r="A252" s="93"/>
      <c r="B252" s="103"/>
      <c r="C252" s="104" t="s">
        <v>132</v>
      </c>
      <c r="D252" s="105">
        <v>2.4639726804367292</v>
      </c>
      <c r="E252" s="106">
        <v>0.370120027491212</v>
      </c>
      <c r="F252" s="106">
        <v>0.7081070069556157</v>
      </c>
      <c r="G252" s="106">
        <v>0.4206966848437246</v>
      </c>
      <c r="H252" s="107">
        <v>0.7475741507787105</v>
      </c>
    </row>
    <row r="253" spans="1:8" ht="15.75" customHeight="1">
      <c r="A253" s="93"/>
      <c r="B253" s="99" t="s">
        <v>97</v>
      </c>
      <c r="C253" s="99" t="s">
        <v>131</v>
      </c>
      <c r="D253" s="100">
        <v>0.037</v>
      </c>
      <c r="E253" s="101">
        <v>0.24</v>
      </c>
      <c r="F253" s="101">
        <v>0.281</v>
      </c>
      <c r="G253" s="101"/>
      <c r="H253" s="102">
        <v>0</v>
      </c>
    </row>
    <row r="254" spans="1:8" ht="15.75" customHeight="1">
      <c r="A254" s="93"/>
      <c r="B254" s="103"/>
      <c r="C254" s="104" t="s">
        <v>74</v>
      </c>
      <c r="D254" s="105">
        <v>0.4</v>
      </c>
      <c r="E254" s="106">
        <v>0.24</v>
      </c>
      <c r="F254" s="106">
        <v>0.433</v>
      </c>
      <c r="G254" s="106"/>
      <c r="H254" s="107">
        <v>0.002</v>
      </c>
    </row>
    <row r="255" spans="1:8" ht="15.75" customHeight="1">
      <c r="A255" s="93"/>
      <c r="B255" s="108"/>
      <c r="C255" s="109" t="s">
        <v>132</v>
      </c>
      <c r="D255" s="110">
        <v>0.09249999999999999</v>
      </c>
      <c r="E255" s="111">
        <v>1</v>
      </c>
      <c r="F255" s="111">
        <v>0.6489607390300232</v>
      </c>
      <c r="G255" s="111"/>
      <c r="H255" s="112">
        <v>0</v>
      </c>
    </row>
    <row r="256" spans="1:17" ht="15.75" customHeight="1">
      <c r="A256" s="93"/>
      <c r="B256" s="114" t="s">
        <v>44</v>
      </c>
      <c r="C256" s="113"/>
      <c r="D256" s="113"/>
      <c r="E256" s="113"/>
      <c r="F256" s="113"/>
      <c r="G256" s="113"/>
      <c r="K256" s="93"/>
      <c r="L256" s="93"/>
      <c r="M256" s="93"/>
      <c r="N256" s="93"/>
      <c r="O256" s="93"/>
      <c r="P256" s="93"/>
      <c r="Q256" s="93"/>
    </row>
    <row r="257" spans="1:17" ht="15.75" customHeight="1">
      <c r="A257" s="93"/>
      <c r="B257" s="94" t="s">
        <v>76</v>
      </c>
      <c r="C257" s="94" t="s">
        <v>67</v>
      </c>
      <c r="D257" s="95" t="s">
        <v>68</v>
      </c>
      <c r="E257" s="96" t="s">
        <v>69</v>
      </c>
      <c r="F257" s="96" t="s">
        <v>70</v>
      </c>
      <c r="G257" s="96" t="s">
        <v>71</v>
      </c>
      <c r="H257" s="97" t="s">
        <v>72</v>
      </c>
      <c r="K257" s="93"/>
      <c r="L257" s="93"/>
      <c r="M257" s="93"/>
      <c r="N257" s="93"/>
      <c r="O257" s="93"/>
      <c r="P257" s="93"/>
      <c r="Q257" s="93"/>
    </row>
    <row r="258" spans="1:8" ht="15.75" customHeight="1">
      <c r="A258" s="93"/>
      <c r="B258" s="99" t="s">
        <v>77</v>
      </c>
      <c r="C258" s="99" t="s">
        <v>131</v>
      </c>
      <c r="D258" s="100">
        <v>109.5277586299282</v>
      </c>
      <c r="E258" s="101">
        <v>144.79536387097883</v>
      </c>
      <c r="F258" s="101">
        <v>209.67838285994011</v>
      </c>
      <c r="G258" s="101">
        <v>102.32480040504247</v>
      </c>
      <c r="H258" s="102">
        <v>143.95066902347872</v>
      </c>
    </row>
    <row r="259" spans="1:8" ht="15.75" customHeight="1">
      <c r="A259" s="93"/>
      <c r="B259" s="103"/>
      <c r="C259" s="104" t="s">
        <v>74</v>
      </c>
      <c r="D259" s="105">
        <v>47.464497766920246</v>
      </c>
      <c r="E259" s="106">
        <v>98.27398294379924</v>
      </c>
      <c r="F259" s="106">
        <v>123.90096091011746</v>
      </c>
      <c r="G259" s="106">
        <v>78.63464453078387</v>
      </c>
      <c r="H259" s="107">
        <v>88.90068281704589</v>
      </c>
    </row>
    <row r="260" spans="1:8" ht="15.75" customHeight="1">
      <c r="A260" s="93"/>
      <c r="B260" s="103"/>
      <c r="C260" s="104" t="s">
        <v>132</v>
      </c>
      <c r="D260" s="105">
        <v>2.1252044348613155</v>
      </c>
      <c r="E260" s="106">
        <v>1.2911803633216383</v>
      </c>
      <c r="F260" s="106">
        <v>1.5670089952349824</v>
      </c>
      <c r="G260" s="106">
        <v>1.1222114807349917</v>
      </c>
      <c r="H260" s="107">
        <v>1.6321953472868447</v>
      </c>
    </row>
    <row r="261" spans="1:8" ht="15.75" customHeight="1">
      <c r="A261" s="93"/>
      <c r="B261" s="99" t="s">
        <v>78</v>
      </c>
      <c r="C261" s="99" t="s">
        <v>131</v>
      </c>
      <c r="D261" s="100">
        <v>3.8507535194333595</v>
      </c>
      <c r="E261" s="101">
        <v>3.606733250945549</v>
      </c>
      <c r="F261" s="101">
        <v>1.4069999999999998</v>
      </c>
      <c r="G261" s="101"/>
      <c r="H261" s="102"/>
    </row>
    <row r="262" spans="1:8" ht="15.75" customHeight="1">
      <c r="A262" s="93"/>
      <c r="B262" s="103"/>
      <c r="C262" s="104" t="s">
        <v>74</v>
      </c>
      <c r="D262" s="105">
        <v>3.169391721804422</v>
      </c>
      <c r="E262" s="106">
        <v>3.093205990430767</v>
      </c>
      <c r="F262" s="106">
        <v>3.0500000000000003</v>
      </c>
      <c r="G262" s="106"/>
      <c r="H262" s="107"/>
    </row>
    <row r="263" spans="1:8" ht="15.75" customHeight="1">
      <c r="A263" s="93"/>
      <c r="B263" s="103"/>
      <c r="C263" s="104" t="s">
        <v>132</v>
      </c>
      <c r="D263" s="105">
        <v>1.5583348707730211</v>
      </c>
      <c r="E263" s="106">
        <v>1.1566995010203382</v>
      </c>
      <c r="F263" s="106">
        <v>0.9363283371347887</v>
      </c>
      <c r="G263" s="106"/>
      <c r="H263" s="107"/>
    </row>
    <row r="264" spans="1:8" ht="15.75" customHeight="1">
      <c r="A264" s="93"/>
      <c r="B264" s="99" t="s">
        <v>79</v>
      </c>
      <c r="C264" s="99" t="s">
        <v>131</v>
      </c>
      <c r="D264" s="100">
        <v>167.57430242286807</v>
      </c>
      <c r="E264" s="101">
        <v>154.4958493479919</v>
      </c>
      <c r="F264" s="101">
        <v>350.9789185007237</v>
      </c>
      <c r="G264" s="101"/>
      <c r="H264" s="102">
        <v>78.016280750701</v>
      </c>
    </row>
    <row r="265" spans="1:8" ht="15.75" customHeight="1">
      <c r="A265" s="93"/>
      <c r="B265" s="103"/>
      <c r="C265" s="104" t="s">
        <v>74</v>
      </c>
      <c r="D265" s="105">
        <v>120.66758328607477</v>
      </c>
      <c r="E265" s="106">
        <v>142.2179093507517</v>
      </c>
      <c r="F265" s="106">
        <v>338.8425885999077</v>
      </c>
      <c r="G265" s="106"/>
      <c r="H265" s="107">
        <v>113.41080106614066</v>
      </c>
    </row>
    <row r="266" spans="1:8" ht="15.75" customHeight="1">
      <c r="A266" s="93"/>
      <c r="B266" s="103"/>
      <c r="C266" s="104" t="s">
        <v>132</v>
      </c>
      <c r="D266" s="105">
        <v>1.4351352932510961</v>
      </c>
      <c r="E266" s="106">
        <v>1.3478694896573198</v>
      </c>
      <c r="F266" s="106">
        <v>1.0247763303895765</v>
      </c>
      <c r="G266" s="106"/>
      <c r="H266" s="107">
        <v>0.7102869824980611</v>
      </c>
    </row>
    <row r="267" spans="1:8" ht="15.75" customHeight="1">
      <c r="A267" s="93"/>
      <c r="B267" s="99" t="s">
        <v>80</v>
      </c>
      <c r="C267" s="99" t="s">
        <v>131</v>
      </c>
      <c r="D267" s="100">
        <v>412.76191558977143</v>
      </c>
      <c r="E267" s="101">
        <v>474.26980437278144</v>
      </c>
      <c r="F267" s="101">
        <v>384.273023794047</v>
      </c>
      <c r="G267" s="101">
        <v>443.9052492644197</v>
      </c>
      <c r="H267" s="102">
        <v>393.164199118768</v>
      </c>
    </row>
    <row r="268" spans="1:8" ht="15.75" customHeight="1">
      <c r="A268" s="93"/>
      <c r="B268" s="103"/>
      <c r="C268" s="104" t="s">
        <v>74</v>
      </c>
      <c r="D268" s="105">
        <v>296.94433952662655</v>
      </c>
      <c r="E268" s="106">
        <v>328.06529812578833</v>
      </c>
      <c r="F268" s="106">
        <v>246.90832790698713</v>
      </c>
      <c r="G268" s="106">
        <v>312.45592627741786</v>
      </c>
      <c r="H268" s="107">
        <v>319.2046310108114</v>
      </c>
    </row>
    <row r="269" spans="1:8" ht="15.75" customHeight="1">
      <c r="A269" s="93"/>
      <c r="B269" s="103"/>
      <c r="C269" s="104" t="s">
        <v>132</v>
      </c>
      <c r="D269" s="105">
        <v>1.7864349368938488</v>
      </c>
      <c r="E269" s="106">
        <v>1.6899350756330833</v>
      </c>
      <c r="F269" s="106">
        <v>1.520177934186072</v>
      </c>
      <c r="G269" s="106">
        <v>1.4863482654359765</v>
      </c>
      <c r="H269" s="107">
        <v>1.5342375297617084</v>
      </c>
    </row>
    <row r="270" spans="1:8" ht="15.75" customHeight="1">
      <c r="A270" s="93"/>
      <c r="B270" s="99" t="s">
        <v>81</v>
      </c>
      <c r="C270" s="99" t="s">
        <v>131</v>
      </c>
      <c r="D270" s="100">
        <v>4.218312393771519</v>
      </c>
      <c r="E270" s="101">
        <v>133.46273626026914</v>
      </c>
      <c r="F270" s="101">
        <v>121.14751778623041</v>
      </c>
      <c r="G270" s="101"/>
      <c r="H270" s="102">
        <v>182.63024573513798</v>
      </c>
    </row>
    <row r="271" spans="1:8" ht="15.75" customHeight="1">
      <c r="A271" s="93"/>
      <c r="B271" s="103"/>
      <c r="C271" s="104" t="s">
        <v>74</v>
      </c>
      <c r="D271" s="105">
        <v>91.52222034520719</v>
      </c>
      <c r="E271" s="106">
        <v>112.26260682562906</v>
      </c>
      <c r="F271" s="106">
        <v>99.84446054807324</v>
      </c>
      <c r="G271" s="106"/>
      <c r="H271" s="107">
        <v>100.21799477811231</v>
      </c>
    </row>
    <row r="272" spans="1:8" ht="15.75" customHeight="1">
      <c r="A272" s="93"/>
      <c r="B272" s="103"/>
      <c r="C272" s="104" t="s">
        <v>132</v>
      </c>
      <c r="D272" s="105">
        <v>0.030536816027156022</v>
      </c>
      <c r="E272" s="106">
        <v>1.123253100878648</v>
      </c>
      <c r="F272" s="106">
        <v>1.1194865279136632</v>
      </c>
      <c r="G272" s="106"/>
      <c r="H272" s="107">
        <v>2.2849519070244364</v>
      </c>
    </row>
    <row r="273" spans="1:8" ht="15.75" customHeight="1">
      <c r="A273" s="93"/>
      <c r="B273" s="99" t="s">
        <v>82</v>
      </c>
      <c r="C273" s="99" t="s">
        <v>131</v>
      </c>
      <c r="D273" s="100">
        <v>147.76975275503088</v>
      </c>
      <c r="E273" s="101">
        <v>142.01859511234744</v>
      </c>
      <c r="F273" s="101">
        <v>113.05141025849107</v>
      </c>
      <c r="G273" s="101">
        <v>162.59780554810652</v>
      </c>
      <c r="H273" s="102">
        <v>170.67084194782433</v>
      </c>
    </row>
    <row r="274" spans="1:8" ht="15.75" customHeight="1">
      <c r="A274" s="93"/>
      <c r="B274" s="103"/>
      <c r="C274" s="104" t="s">
        <v>74</v>
      </c>
      <c r="D274" s="105">
        <v>133.65064456685644</v>
      </c>
      <c r="E274" s="106">
        <v>146.86061653682887</v>
      </c>
      <c r="F274" s="106">
        <v>95.16965486318452</v>
      </c>
      <c r="G274" s="106">
        <v>163.68627715088348</v>
      </c>
      <c r="H274" s="107">
        <v>146.89730349392875</v>
      </c>
    </row>
    <row r="275" spans="1:8" ht="15.75" customHeight="1">
      <c r="A275" s="93"/>
      <c r="B275" s="103"/>
      <c r="C275" s="104" t="s">
        <v>132</v>
      </c>
      <c r="D275" s="105">
        <v>2.0914107031696587</v>
      </c>
      <c r="E275" s="106">
        <v>1.0803559979607609</v>
      </c>
      <c r="F275" s="106">
        <v>1.05990732297476</v>
      </c>
      <c r="G275" s="106">
        <v>1.1113990054833534</v>
      </c>
      <c r="H275" s="107">
        <v>10.448449840606367</v>
      </c>
    </row>
    <row r="276" spans="1:8" ht="15.75" customHeight="1">
      <c r="A276" s="93"/>
      <c r="B276" s="99" t="s">
        <v>83</v>
      </c>
      <c r="C276" s="99" t="s">
        <v>131</v>
      </c>
      <c r="D276" s="100">
        <v>188.34712193038558</v>
      </c>
      <c r="E276" s="101">
        <v>241.39491388441522</v>
      </c>
      <c r="F276" s="101">
        <v>150.13839785535504</v>
      </c>
      <c r="G276" s="101">
        <v>197.37637423964034</v>
      </c>
      <c r="H276" s="102">
        <v>216.48945151202236</v>
      </c>
    </row>
    <row r="277" spans="1:8" ht="15.75" customHeight="1">
      <c r="A277" s="93"/>
      <c r="B277" s="103"/>
      <c r="C277" s="104" t="s">
        <v>74</v>
      </c>
      <c r="D277" s="105">
        <v>92.55232363157899</v>
      </c>
      <c r="E277" s="106">
        <v>122.43339376821103</v>
      </c>
      <c r="F277" s="106">
        <v>107.93141499328283</v>
      </c>
      <c r="G277" s="106">
        <v>83.35415558774125</v>
      </c>
      <c r="H277" s="107">
        <v>93.44243141856401</v>
      </c>
    </row>
    <row r="278" spans="1:8" ht="15.75" customHeight="1">
      <c r="A278" s="93"/>
      <c r="B278" s="103"/>
      <c r="C278" s="104" t="s">
        <v>132</v>
      </c>
      <c r="D278" s="105">
        <v>2.319366425699968</v>
      </c>
      <c r="E278" s="106">
        <v>2.54405227870995</v>
      </c>
      <c r="F278" s="106">
        <v>1.3276505818991975</v>
      </c>
      <c r="G278" s="106">
        <v>1.914754551917607</v>
      </c>
      <c r="H278" s="107">
        <v>2.903991732529918</v>
      </c>
    </row>
    <row r="279" spans="1:8" ht="15.75" customHeight="1">
      <c r="A279" s="93"/>
      <c r="B279" s="99" t="s">
        <v>84</v>
      </c>
      <c r="C279" s="99" t="s">
        <v>131</v>
      </c>
      <c r="D279" s="100">
        <v>54.0081820980631</v>
      </c>
      <c r="E279" s="101">
        <v>53.831753760326976</v>
      </c>
      <c r="F279" s="101">
        <v>62.571019317787965</v>
      </c>
      <c r="G279" s="101"/>
      <c r="H279" s="102">
        <v>89.47749853556718</v>
      </c>
    </row>
    <row r="280" spans="1:8" ht="15.75" customHeight="1">
      <c r="A280" s="93"/>
      <c r="B280" s="103"/>
      <c r="C280" s="104" t="s">
        <v>74</v>
      </c>
      <c r="D280" s="105">
        <v>55.42268066315038</v>
      </c>
      <c r="E280" s="106">
        <v>62.04830063965791</v>
      </c>
      <c r="F280" s="106">
        <v>76.18835857239307</v>
      </c>
      <c r="G280" s="106"/>
      <c r="H280" s="107">
        <v>64.59384476013473</v>
      </c>
    </row>
    <row r="281" spans="1:8" ht="15.75" customHeight="1">
      <c r="A281" s="93"/>
      <c r="B281" s="103"/>
      <c r="C281" s="104" t="s">
        <v>132</v>
      </c>
      <c r="D281" s="105">
        <v>2.504236328068888</v>
      </c>
      <c r="E281" s="106">
        <v>0.8920594192861943</v>
      </c>
      <c r="F281" s="106">
        <v>0.8054805560734623</v>
      </c>
      <c r="G281" s="106"/>
      <c r="H281" s="107">
        <v>1.5429746883972835</v>
      </c>
    </row>
    <row r="282" spans="1:8" ht="15.75" customHeight="1">
      <c r="A282" s="93"/>
      <c r="B282" s="99" t="s">
        <v>85</v>
      </c>
      <c r="C282" s="99" t="s">
        <v>131</v>
      </c>
      <c r="D282" s="100">
        <v>357.0681314664232</v>
      </c>
      <c r="E282" s="101">
        <v>212.71409288644674</v>
      </c>
      <c r="F282" s="101">
        <v>401.3888870587557</v>
      </c>
      <c r="G282" s="101">
        <v>115.26877737793566</v>
      </c>
      <c r="H282" s="102">
        <v>240.96955126249918</v>
      </c>
    </row>
    <row r="283" spans="1:8" ht="15.75" customHeight="1">
      <c r="A283" s="93"/>
      <c r="B283" s="103"/>
      <c r="C283" s="104" t="s">
        <v>74</v>
      </c>
      <c r="D283" s="105">
        <v>205.4853380010711</v>
      </c>
      <c r="E283" s="106">
        <v>166.14695935950172</v>
      </c>
      <c r="F283" s="106">
        <v>262.31290376606586</v>
      </c>
      <c r="G283" s="106">
        <v>183.87454063342165</v>
      </c>
      <c r="H283" s="107">
        <v>180.32813842293433</v>
      </c>
    </row>
    <row r="284" spans="1:8" ht="15.75" customHeight="1">
      <c r="A284" s="93"/>
      <c r="B284" s="103"/>
      <c r="C284" s="104" t="s">
        <v>132</v>
      </c>
      <c r="D284" s="105">
        <v>1.893099307041966</v>
      </c>
      <c r="E284" s="106">
        <v>1.465441495598635</v>
      </c>
      <c r="F284" s="106">
        <v>1.575412384063935</v>
      </c>
      <c r="G284" s="106">
        <v>0.6810804670845845</v>
      </c>
      <c r="H284" s="107">
        <v>1.5793006766501894</v>
      </c>
    </row>
    <row r="285" spans="1:8" ht="15.75" customHeight="1">
      <c r="A285" s="93"/>
      <c r="B285" s="99" t="s">
        <v>86</v>
      </c>
      <c r="C285" s="99" t="s">
        <v>131</v>
      </c>
      <c r="D285" s="100">
        <v>72.48663019467286</v>
      </c>
      <c r="E285" s="101">
        <v>103.89599380121346</v>
      </c>
      <c r="F285" s="101">
        <v>256.5516102447325</v>
      </c>
      <c r="G285" s="101">
        <v>45.30993166473481</v>
      </c>
      <c r="H285" s="102">
        <v>169.45183449887736</v>
      </c>
    </row>
    <row r="286" spans="1:8" ht="15.75" customHeight="1">
      <c r="A286" s="93"/>
      <c r="B286" s="103"/>
      <c r="C286" s="104" t="s">
        <v>74</v>
      </c>
      <c r="D286" s="105">
        <v>28.931052947834356</v>
      </c>
      <c r="E286" s="106">
        <v>51.60103469965936</v>
      </c>
      <c r="F286" s="106">
        <v>146.66401037431905</v>
      </c>
      <c r="G286" s="192">
        <v>16.126483116333862</v>
      </c>
      <c r="H286" s="107">
        <v>65.6282281995922</v>
      </c>
    </row>
    <row r="287" spans="1:8" ht="15.75" customHeight="1">
      <c r="A287" s="93"/>
      <c r="B287" s="103"/>
      <c r="C287" s="104" t="s">
        <v>132</v>
      </c>
      <c r="D287" s="105">
        <v>2.902378457964333</v>
      </c>
      <c r="E287" s="106">
        <v>2.1895384194083585</v>
      </c>
      <c r="F287" s="106">
        <v>1.595132711016155</v>
      </c>
      <c r="G287" s="229">
        <v>2.8096598209216626</v>
      </c>
      <c r="H287" s="191">
        <v>2.7366719442839798</v>
      </c>
    </row>
    <row r="288" spans="1:8" ht="15.75" customHeight="1">
      <c r="A288" s="93"/>
      <c r="B288" s="99" t="s">
        <v>87</v>
      </c>
      <c r="C288" s="99" t="s">
        <v>131</v>
      </c>
      <c r="D288" s="100">
        <v>293.72452827091206</v>
      </c>
      <c r="E288" s="101">
        <v>349.093873594189</v>
      </c>
      <c r="F288" s="101">
        <v>494.80972913726566</v>
      </c>
      <c r="G288" s="101">
        <v>393.405616513488</v>
      </c>
      <c r="H288" s="102">
        <v>621.5448527151725</v>
      </c>
    </row>
    <row r="289" spans="1:8" ht="15.75" customHeight="1">
      <c r="A289" s="93"/>
      <c r="B289" s="103"/>
      <c r="C289" s="104" t="s">
        <v>74</v>
      </c>
      <c r="D289" s="105">
        <v>261.6697844895529</v>
      </c>
      <c r="E289" s="106">
        <v>283.4407690381598</v>
      </c>
      <c r="F289" s="106">
        <v>271.40222724562216</v>
      </c>
      <c r="G289" s="106">
        <v>314.7393758807263</v>
      </c>
      <c r="H289" s="107">
        <v>300.03296334721597</v>
      </c>
    </row>
    <row r="290" spans="1:8" ht="15.75" customHeight="1">
      <c r="A290" s="93"/>
      <c r="B290" s="103"/>
      <c r="C290" s="104" t="s">
        <v>132</v>
      </c>
      <c r="D290" s="105">
        <v>1.4477128409510378</v>
      </c>
      <c r="E290" s="106">
        <v>1.4978307617186581</v>
      </c>
      <c r="F290" s="106">
        <v>1.7679451895639278</v>
      </c>
      <c r="G290" s="106">
        <v>1.3404971079106316</v>
      </c>
      <c r="H290" s="107">
        <v>2.630576689824114</v>
      </c>
    </row>
    <row r="291" spans="1:8" ht="15.75" customHeight="1">
      <c r="A291" s="93"/>
      <c r="B291" s="99" t="s">
        <v>88</v>
      </c>
      <c r="C291" s="99" t="s">
        <v>131</v>
      </c>
      <c r="D291" s="100">
        <v>152.4345141014966</v>
      </c>
      <c r="E291" s="101">
        <v>169.4193046329069</v>
      </c>
      <c r="F291" s="101">
        <v>238.43502927034893</v>
      </c>
      <c r="G291" s="101">
        <v>205.2469686364437</v>
      </c>
      <c r="H291" s="102">
        <v>274.90969756613845</v>
      </c>
    </row>
    <row r="292" spans="1:8" ht="15.75" customHeight="1">
      <c r="A292" s="93"/>
      <c r="B292" s="103"/>
      <c r="C292" s="104" t="s">
        <v>74</v>
      </c>
      <c r="D292" s="105">
        <v>138.28447594352244</v>
      </c>
      <c r="E292" s="106">
        <v>120.62024623656369</v>
      </c>
      <c r="F292" s="106">
        <v>232.37661673801946</v>
      </c>
      <c r="G292" s="106">
        <v>135.21128739985832</v>
      </c>
      <c r="H292" s="107">
        <v>172.5731554605074</v>
      </c>
    </row>
    <row r="293" spans="1:8" ht="15.75" customHeight="1">
      <c r="A293" s="93"/>
      <c r="B293" s="103"/>
      <c r="C293" s="104" t="s">
        <v>132</v>
      </c>
      <c r="D293" s="105">
        <v>2.5662036413192335</v>
      </c>
      <c r="E293" s="106">
        <v>1.9716468705690222</v>
      </c>
      <c r="F293" s="106">
        <v>1.1265541434849446</v>
      </c>
      <c r="G293" s="106">
        <v>2.6116945817856636</v>
      </c>
      <c r="H293" s="107">
        <v>2.8992766482275294</v>
      </c>
    </row>
    <row r="294" spans="1:8" ht="15.75" customHeight="1">
      <c r="A294" s="93"/>
      <c r="B294" s="99" t="s">
        <v>89</v>
      </c>
      <c r="C294" s="99" t="s">
        <v>131</v>
      </c>
      <c r="D294" s="100">
        <v>56.31116817008814</v>
      </c>
      <c r="E294" s="101">
        <v>47.03930595841608</v>
      </c>
      <c r="F294" s="101">
        <v>63.46992991162102</v>
      </c>
      <c r="G294" s="101"/>
      <c r="H294" s="102">
        <v>65.57750522381754</v>
      </c>
    </row>
    <row r="295" spans="1:8" ht="15.75" customHeight="1">
      <c r="A295" s="93"/>
      <c r="B295" s="103"/>
      <c r="C295" s="104" t="s">
        <v>74</v>
      </c>
      <c r="D295" s="105">
        <v>84.81952241444023</v>
      </c>
      <c r="E295" s="106">
        <v>40.82962096958619</v>
      </c>
      <c r="F295" s="106">
        <v>77.96976512912907</v>
      </c>
      <c r="G295" s="106"/>
      <c r="H295" s="107">
        <v>41.563762679515385</v>
      </c>
    </row>
    <row r="296" spans="1:8" ht="15.75" customHeight="1">
      <c r="A296" s="93"/>
      <c r="B296" s="103"/>
      <c r="C296" s="104" t="s">
        <v>132</v>
      </c>
      <c r="D296" s="105">
        <v>1.0469035460618366</v>
      </c>
      <c r="E296" s="106">
        <v>1.10320755017984</v>
      </c>
      <c r="F296" s="106">
        <v>0.6847613282599903</v>
      </c>
      <c r="G296" s="106"/>
      <c r="H296" s="107">
        <v>1.3717213136748143</v>
      </c>
    </row>
    <row r="297" spans="1:8" ht="15.75" customHeight="1">
      <c r="A297" s="93"/>
      <c r="B297" s="99" t="s">
        <v>90</v>
      </c>
      <c r="C297" s="99" t="s">
        <v>131</v>
      </c>
      <c r="D297" s="100">
        <v>93.48950901325068</v>
      </c>
      <c r="E297" s="101">
        <v>105.37645805551344</v>
      </c>
      <c r="F297" s="101">
        <v>250.0268787837768</v>
      </c>
      <c r="G297" s="101"/>
      <c r="H297" s="102">
        <v>202.14607483711174</v>
      </c>
    </row>
    <row r="298" spans="1:8" ht="15.75" customHeight="1">
      <c r="A298" s="93"/>
      <c r="B298" s="103"/>
      <c r="C298" s="104" t="s">
        <v>74</v>
      </c>
      <c r="D298" s="105">
        <v>89.96653288510953</v>
      </c>
      <c r="E298" s="106">
        <v>118.08489049498755</v>
      </c>
      <c r="F298" s="106">
        <v>263.28057983358286</v>
      </c>
      <c r="G298" s="106"/>
      <c r="H298" s="107">
        <v>142.97970326710373</v>
      </c>
    </row>
    <row r="299" spans="1:8" ht="15.75" customHeight="1">
      <c r="A299" s="93"/>
      <c r="B299" s="103"/>
      <c r="C299" s="104" t="s">
        <v>132</v>
      </c>
      <c r="D299" s="105">
        <v>1.087447485369183</v>
      </c>
      <c r="E299" s="106">
        <v>1.1568083685732657</v>
      </c>
      <c r="F299" s="106">
        <v>1.041526123625586</v>
      </c>
      <c r="G299" s="106"/>
      <c r="H299" s="107">
        <v>1.5761766080114232</v>
      </c>
    </row>
    <row r="300" spans="1:8" ht="15.75" customHeight="1">
      <c r="A300" s="93"/>
      <c r="B300" s="99" t="s">
        <v>91</v>
      </c>
      <c r="C300" s="99" t="s">
        <v>131</v>
      </c>
      <c r="D300" s="100">
        <v>83.56891312979576</v>
      </c>
      <c r="E300" s="101">
        <v>32.83064345953942</v>
      </c>
      <c r="F300" s="101">
        <v>70.2647581459683</v>
      </c>
      <c r="G300" s="101"/>
      <c r="H300" s="102">
        <v>82.07330216559669</v>
      </c>
    </row>
    <row r="301" spans="1:8" ht="15.75" customHeight="1">
      <c r="A301" s="93"/>
      <c r="B301" s="103"/>
      <c r="C301" s="104" t="s">
        <v>74</v>
      </c>
      <c r="D301" s="105">
        <v>39.794449880038314</v>
      </c>
      <c r="E301" s="106">
        <v>27.135676896915108</v>
      </c>
      <c r="F301" s="106">
        <v>79.2953823144538</v>
      </c>
      <c r="G301" s="106"/>
      <c r="H301" s="107">
        <v>53.81061241168613</v>
      </c>
    </row>
    <row r="302" spans="1:8" ht="15.75" customHeight="1">
      <c r="A302" s="93"/>
      <c r="B302" s="103"/>
      <c r="C302" s="104" t="s">
        <v>132</v>
      </c>
      <c r="D302" s="105">
        <v>1.3676851169817574</v>
      </c>
      <c r="E302" s="106">
        <v>1.1853555033470922</v>
      </c>
      <c r="F302" s="106">
        <v>0.9677880116429757</v>
      </c>
      <c r="G302" s="106"/>
      <c r="H302" s="107">
        <v>1.5349037560779382</v>
      </c>
    </row>
    <row r="303" spans="1:8" ht="15.75" customHeight="1">
      <c r="A303" s="93"/>
      <c r="B303" s="99" t="s">
        <v>92</v>
      </c>
      <c r="C303" s="99" t="s">
        <v>131</v>
      </c>
      <c r="D303" s="100">
        <v>270.56353326476517</v>
      </c>
      <c r="E303" s="101">
        <v>226.52415779954327</v>
      </c>
      <c r="F303" s="101">
        <v>351.0131124558687</v>
      </c>
      <c r="G303" s="101">
        <v>375.7320810514306</v>
      </c>
      <c r="H303" s="102">
        <v>372.8303905409032</v>
      </c>
    </row>
    <row r="304" spans="1:8" ht="15.75" customHeight="1">
      <c r="A304" s="93"/>
      <c r="B304" s="103"/>
      <c r="C304" s="104" t="s">
        <v>74</v>
      </c>
      <c r="D304" s="105">
        <v>161.0895664686812</v>
      </c>
      <c r="E304" s="106">
        <v>149.14351835248806</v>
      </c>
      <c r="F304" s="106">
        <v>225.53250342821917</v>
      </c>
      <c r="G304" s="106">
        <v>190.04506197308035</v>
      </c>
      <c r="H304" s="107">
        <v>185.90067396820206</v>
      </c>
    </row>
    <row r="305" spans="1:8" ht="15.75" customHeight="1">
      <c r="A305" s="93"/>
      <c r="B305" s="103"/>
      <c r="C305" s="104" t="s">
        <v>132</v>
      </c>
      <c r="D305" s="105">
        <v>1.8104460594796223</v>
      </c>
      <c r="E305" s="106">
        <v>1.3864070667183201</v>
      </c>
      <c r="F305" s="106">
        <v>1.5419808757501863</v>
      </c>
      <c r="G305" s="106">
        <v>1.9913971821941228</v>
      </c>
      <c r="H305" s="107">
        <v>2.328385637051715</v>
      </c>
    </row>
    <row r="306" spans="1:8" ht="15.75" customHeight="1">
      <c r="A306" s="93"/>
      <c r="B306" s="99" t="s">
        <v>93</v>
      </c>
      <c r="C306" s="99" t="s">
        <v>131</v>
      </c>
      <c r="D306" s="100">
        <v>211.78857201512903</v>
      </c>
      <c r="E306" s="101">
        <v>138.26928657110363</v>
      </c>
      <c r="F306" s="101">
        <v>236.60205279675756</v>
      </c>
      <c r="G306" s="101">
        <v>176.87553350770523</v>
      </c>
      <c r="H306" s="102">
        <v>289.58776233927074</v>
      </c>
    </row>
    <row r="307" spans="1:8" ht="15.75" customHeight="1">
      <c r="A307" s="93"/>
      <c r="B307" s="103"/>
      <c r="C307" s="104" t="s">
        <v>74</v>
      </c>
      <c r="D307" s="105">
        <v>107.41425670578039</v>
      </c>
      <c r="E307" s="106">
        <v>108.80705271058225</v>
      </c>
      <c r="F307" s="106">
        <v>149.31620983445416</v>
      </c>
      <c r="G307" s="106">
        <v>118.81922633650345</v>
      </c>
      <c r="H307" s="107">
        <v>131.65519831462154</v>
      </c>
    </row>
    <row r="308" spans="1:8" ht="15.75" customHeight="1">
      <c r="A308" s="93"/>
      <c r="B308" s="103"/>
      <c r="C308" s="104" t="s">
        <v>132</v>
      </c>
      <c r="D308" s="105">
        <v>1.7965887208490567</v>
      </c>
      <c r="E308" s="106">
        <v>1.4902814167426757</v>
      </c>
      <c r="F308" s="106">
        <v>1.6272215867412352</v>
      </c>
      <c r="G308" s="106">
        <v>1.4657452776675641</v>
      </c>
      <c r="H308" s="107">
        <v>2.392771793648177</v>
      </c>
    </row>
    <row r="309" spans="1:8" ht="15.75" customHeight="1">
      <c r="A309" s="93"/>
      <c r="B309" s="99" t="s">
        <v>94</v>
      </c>
      <c r="C309" s="99" t="s">
        <v>131</v>
      </c>
      <c r="D309" s="100">
        <v>197.3963448418255</v>
      </c>
      <c r="E309" s="101">
        <v>156.68142889886775</v>
      </c>
      <c r="F309" s="101">
        <v>678.7458919610519</v>
      </c>
      <c r="G309" s="101"/>
      <c r="H309" s="102">
        <v>607.0970666803863</v>
      </c>
    </row>
    <row r="310" spans="1:8" ht="15.75" customHeight="1">
      <c r="A310" s="93"/>
      <c r="B310" s="103"/>
      <c r="C310" s="104" t="s">
        <v>74</v>
      </c>
      <c r="D310" s="105">
        <v>349.5156422509383</v>
      </c>
      <c r="E310" s="106">
        <v>378.20423710133537</v>
      </c>
      <c r="F310" s="106">
        <v>521.7769976773512</v>
      </c>
      <c r="G310" s="106"/>
      <c r="H310" s="107">
        <v>445.1281097527476</v>
      </c>
    </row>
    <row r="311" spans="1:8" ht="15.75" customHeight="1">
      <c r="A311" s="93"/>
      <c r="B311" s="103"/>
      <c r="C311" s="104" t="s">
        <v>132</v>
      </c>
      <c r="D311" s="105">
        <v>0.7446333090458984</v>
      </c>
      <c r="E311" s="106">
        <v>0.4788358849045327</v>
      </c>
      <c r="F311" s="106">
        <v>1.3412757425289914</v>
      </c>
      <c r="G311" s="106"/>
      <c r="H311" s="107">
        <v>1.3041563275285528</v>
      </c>
    </row>
    <row r="312" spans="1:8" ht="15.75" customHeight="1">
      <c r="A312" s="93"/>
      <c r="B312" s="99" t="s">
        <v>95</v>
      </c>
      <c r="C312" s="99" t="s">
        <v>131</v>
      </c>
      <c r="D312" s="100">
        <v>116.20507818040473</v>
      </c>
      <c r="E312" s="101">
        <v>71.87500168778982</v>
      </c>
      <c r="F312" s="101">
        <v>190.49059474989895</v>
      </c>
      <c r="G312" s="101"/>
      <c r="H312" s="102">
        <v>91.90277460963772</v>
      </c>
    </row>
    <row r="313" spans="1:8" ht="15.75" customHeight="1">
      <c r="A313" s="93"/>
      <c r="B313" s="103"/>
      <c r="C313" s="104" t="s">
        <v>74</v>
      </c>
      <c r="D313" s="105">
        <v>65.29086280846461</v>
      </c>
      <c r="E313" s="106">
        <v>65.47091995250463</v>
      </c>
      <c r="F313" s="106">
        <v>150.2404369882208</v>
      </c>
      <c r="G313" s="106"/>
      <c r="H313" s="107">
        <v>70.431113663377</v>
      </c>
    </row>
    <row r="314" spans="1:8" ht="15.75" customHeight="1">
      <c r="A314" s="93"/>
      <c r="B314" s="103"/>
      <c r="C314" s="104" t="s">
        <v>132</v>
      </c>
      <c r="D314" s="105">
        <v>1.5391080712944603</v>
      </c>
      <c r="E314" s="106">
        <v>1.2827280715959544</v>
      </c>
      <c r="F314" s="106">
        <v>1.2047493223593417</v>
      </c>
      <c r="G314" s="106"/>
      <c r="H314" s="107">
        <v>1.289499887588982</v>
      </c>
    </row>
    <row r="315" spans="1:8" ht="15.75" customHeight="1">
      <c r="A315" s="93"/>
      <c r="B315" s="99" t="s">
        <v>96</v>
      </c>
      <c r="C315" s="99" t="s">
        <v>131</v>
      </c>
      <c r="D315" s="100">
        <v>183.08739272598928</v>
      </c>
      <c r="E315" s="101">
        <v>97.12175117749926</v>
      </c>
      <c r="F315" s="101">
        <v>376.3409899263605</v>
      </c>
      <c r="G315" s="101">
        <v>12.994840046160109</v>
      </c>
      <c r="H315" s="102">
        <v>245.23607733381357</v>
      </c>
    </row>
    <row r="316" spans="1:8" ht="15.75" customHeight="1">
      <c r="A316" s="93"/>
      <c r="B316" s="103"/>
      <c r="C316" s="104" t="s">
        <v>74</v>
      </c>
      <c r="D316" s="105">
        <v>141.30017119473715</v>
      </c>
      <c r="E316" s="106">
        <v>167.7603486487523</v>
      </c>
      <c r="F316" s="106">
        <v>291.7753067418535</v>
      </c>
      <c r="G316" s="192">
        <v>15.875659499702866</v>
      </c>
      <c r="H316" s="107">
        <v>165.2003392593857</v>
      </c>
    </row>
    <row r="317" spans="1:8" ht="15.75" customHeight="1">
      <c r="A317" s="93"/>
      <c r="B317" s="103"/>
      <c r="C317" s="104" t="s">
        <v>132</v>
      </c>
      <c r="D317" s="105">
        <v>1.3490495787488948</v>
      </c>
      <c r="E317" s="106">
        <v>0.6008092356902136</v>
      </c>
      <c r="F317" s="106">
        <v>1.277365485643352</v>
      </c>
      <c r="G317" s="229">
        <v>0.8185385965479622</v>
      </c>
      <c r="H317" s="191">
        <v>1.6197156977767773</v>
      </c>
    </row>
    <row r="318" spans="1:8" ht="15.75" customHeight="1">
      <c r="A318" s="93"/>
      <c r="B318" s="99" t="s">
        <v>97</v>
      </c>
      <c r="C318" s="99" t="s">
        <v>131</v>
      </c>
      <c r="D318" s="100">
        <v>246.84258528599366</v>
      </c>
      <c r="E318" s="101">
        <v>243.3409516169136</v>
      </c>
      <c r="F318" s="101">
        <v>341.8</v>
      </c>
      <c r="G318" s="101"/>
      <c r="H318" s="102">
        <v>193.447858944065</v>
      </c>
    </row>
    <row r="319" spans="1:8" ht="15.75" customHeight="1">
      <c r="A319" s="93"/>
      <c r="B319" s="103"/>
      <c r="C319" s="104" t="s">
        <v>74</v>
      </c>
      <c r="D319" s="105">
        <v>167.0303921794552</v>
      </c>
      <c r="E319" s="106">
        <v>169.49791723159788</v>
      </c>
      <c r="F319" s="106">
        <v>217.188</v>
      </c>
      <c r="G319" s="106"/>
      <c r="H319" s="107">
        <v>167.85870815322306</v>
      </c>
    </row>
    <row r="320" spans="1:8" ht="15.75" customHeight="1">
      <c r="A320" s="93"/>
      <c r="B320" s="108"/>
      <c r="C320" s="109" t="s">
        <v>132</v>
      </c>
      <c r="D320" s="110">
        <v>1.373836285207066</v>
      </c>
      <c r="E320" s="111">
        <v>1.4757554944632916</v>
      </c>
      <c r="F320" s="111">
        <v>1.4545779227259976</v>
      </c>
      <c r="G320" s="111"/>
      <c r="H320" s="112">
        <v>1.124968429517157</v>
      </c>
    </row>
    <row r="321" spans="1:17" ht="15.75" customHeight="1">
      <c r="A321" s="93"/>
      <c r="B321" s="114" t="s">
        <v>45</v>
      </c>
      <c r="C321" s="113"/>
      <c r="D321" s="113"/>
      <c r="E321" s="113"/>
      <c r="F321" s="113"/>
      <c r="G321" s="113"/>
      <c r="K321" s="93"/>
      <c r="L321" s="93"/>
      <c r="M321" s="93"/>
      <c r="N321" s="93"/>
      <c r="O321" s="93"/>
      <c r="P321" s="93"/>
      <c r="Q321" s="93"/>
    </row>
    <row r="322" spans="1:17" ht="15.75" customHeight="1">
      <c r="A322" s="93"/>
      <c r="B322" s="94" t="s">
        <v>76</v>
      </c>
      <c r="C322" s="94" t="s">
        <v>67</v>
      </c>
      <c r="D322" s="95" t="s">
        <v>68</v>
      </c>
      <c r="E322" s="96" t="s">
        <v>69</v>
      </c>
      <c r="F322" s="96" t="s">
        <v>70</v>
      </c>
      <c r="G322" s="96" t="s">
        <v>71</v>
      </c>
      <c r="H322" s="97" t="s">
        <v>72</v>
      </c>
      <c r="K322" s="93"/>
      <c r="L322" s="93"/>
      <c r="M322" s="93"/>
      <c r="N322" s="93"/>
      <c r="O322" s="93"/>
      <c r="P322" s="93"/>
      <c r="Q322" s="93"/>
    </row>
    <row r="323" spans="1:8" ht="15.75" customHeight="1">
      <c r="A323" s="93"/>
      <c r="B323" s="99" t="s">
        <v>77</v>
      </c>
      <c r="C323" s="99" t="s">
        <v>131</v>
      </c>
      <c r="D323" s="100">
        <v>14.644481445022393</v>
      </c>
      <c r="E323" s="101">
        <v>14.259453518588572</v>
      </c>
      <c r="F323" s="101">
        <v>2.2707104723521816</v>
      </c>
      <c r="G323" s="101">
        <v>9.179413481707835</v>
      </c>
      <c r="H323" s="102">
        <v>12.098553484944581</v>
      </c>
    </row>
    <row r="324" spans="1:8" ht="15.75" customHeight="1">
      <c r="A324" s="93"/>
      <c r="B324" s="103"/>
      <c r="C324" s="104" t="s">
        <v>74</v>
      </c>
      <c r="D324" s="105">
        <v>3.0043552931024444</v>
      </c>
      <c r="E324" s="106">
        <v>2.1093105430831582</v>
      </c>
      <c r="F324" s="106">
        <v>0.8867447410394198</v>
      </c>
      <c r="G324" s="106">
        <v>2.5792786025638756</v>
      </c>
      <c r="H324" s="107">
        <v>2.8603813234795683</v>
      </c>
    </row>
    <row r="325" spans="1:8" ht="15.75" customHeight="1">
      <c r="A325" s="93"/>
      <c r="B325" s="103"/>
      <c r="C325" s="104" t="s">
        <v>132</v>
      </c>
      <c r="D325" s="105">
        <v>7.21430648527126</v>
      </c>
      <c r="E325" s="106">
        <v>7.539249609456214</v>
      </c>
      <c r="F325" s="106">
        <v>2.162300551948052</v>
      </c>
      <c r="G325" s="106">
        <v>3.406702713050463</v>
      </c>
      <c r="H325" s="107">
        <v>4.1177327463762845</v>
      </c>
    </row>
    <row r="326" spans="1:8" ht="15.75" customHeight="1">
      <c r="A326" s="93"/>
      <c r="B326" s="99" t="s">
        <v>78</v>
      </c>
      <c r="C326" s="99" t="s">
        <v>131</v>
      </c>
      <c r="D326" s="100">
        <v>3.9606274162635566</v>
      </c>
      <c r="E326" s="101">
        <v>3.8786969218641802</v>
      </c>
      <c r="F326" s="101">
        <v>2.502</v>
      </c>
      <c r="G326" s="101"/>
      <c r="H326" s="102"/>
    </row>
    <row r="327" spans="1:8" ht="15.75" customHeight="1">
      <c r="A327" s="93"/>
      <c r="B327" s="103"/>
      <c r="C327" s="104" t="s">
        <v>74</v>
      </c>
      <c r="D327" s="105">
        <v>4.326451261738781</v>
      </c>
      <c r="E327" s="106">
        <v>4.3480637845396775</v>
      </c>
      <c r="F327" s="106">
        <v>4.422</v>
      </c>
      <c r="G327" s="106"/>
      <c r="H327" s="107"/>
    </row>
    <row r="328" spans="1:8" ht="15.75" customHeight="1">
      <c r="A328" s="93"/>
      <c r="B328" s="103"/>
      <c r="C328" s="104" t="s">
        <v>132</v>
      </c>
      <c r="D328" s="105">
        <v>1.2059762086484476</v>
      </c>
      <c r="E328" s="106">
        <v>1.147050626366404</v>
      </c>
      <c r="F328" s="106">
        <v>0.9683093475932053</v>
      </c>
      <c r="G328" s="106"/>
      <c r="H328" s="107"/>
    </row>
    <row r="329" spans="1:8" ht="15.75" customHeight="1">
      <c r="A329" s="93"/>
      <c r="B329" s="99" t="s">
        <v>79</v>
      </c>
      <c r="C329" s="99" t="s">
        <v>131</v>
      </c>
      <c r="D329" s="100">
        <v>2.1584947584408005</v>
      </c>
      <c r="E329" s="101">
        <v>2.9596017656564197</v>
      </c>
      <c r="F329" s="101">
        <v>1.982693416410721</v>
      </c>
      <c r="G329" s="101"/>
      <c r="H329" s="102">
        <v>22.110503149801353</v>
      </c>
    </row>
    <row r="330" spans="1:8" ht="15.75" customHeight="1">
      <c r="A330" s="93"/>
      <c r="B330" s="103"/>
      <c r="C330" s="104" t="s">
        <v>74</v>
      </c>
      <c r="D330" s="105">
        <v>2.0766422656137626</v>
      </c>
      <c r="E330" s="106">
        <v>1.3654450714146074</v>
      </c>
      <c r="F330" s="106">
        <v>2.8184674623044454</v>
      </c>
      <c r="G330" s="106"/>
      <c r="H330" s="107">
        <v>27.34697901690315</v>
      </c>
    </row>
    <row r="331" spans="1:8" ht="15.75" customHeight="1">
      <c r="A331" s="93"/>
      <c r="B331" s="103"/>
      <c r="C331" s="104" t="s">
        <v>132</v>
      </c>
      <c r="D331" s="105">
        <v>1.4246079706411752</v>
      </c>
      <c r="E331" s="106">
        <v>1.9761079943512911</v>
      </c>
      <c r="F331" s="106">
        <v>0.7137371732026144</v>
      </c>
      <c r="G331" s="106"/>
      <c r="H331" s="107">
        <v>0.8325107460956741</v>
      </c>
    </row>
    <row r="332" spans="1:8" ht="15.75" customHeight="1">
      <c r="A332" s="93"/>
      <c r="B332" s="99" t="s">
        <v>80</v>
      </c>
      <c r="C332" s="99" t="s">
        <v>131</v>
      </c>
      <c r="D332" s="100">
        <v>35.10074673624117</v>
      </c>
      <c r="E332" s="101">
        <v>42.502706563008196</v>
      </c>
      <c r="F332" s="101">
        <v>17.7109021151588</v>
      </c>
      <c r="G332" s="101">
        <v>49.87568564632066</v>
      </c>
      <c r="H332" s="102">
        <v>37.85590299852384</v>
      </c>
    </row>
    <row r="333" spans="1:8" ht="15.75" customHeight="1">
      <c r="A333" s="93"/>
      <c r="B333" s="103"/>
      <c r="C333" s="104" t="s">
        <v>74</v>
      </c>
      <c r="D333" s="105">
        <v>11.265086762362564</v>
      </c>
      <c r="E333" s="106">
        <v>10.883326854484746</v>
      </c>
      <c r="F333" s="106">
        <v>6.5273636770647325</v>
      </c>
      <c r="G333" s="106">
        <v>13.887720784143099</v>
      </c>
      <c r="H333" s="107">
        <v>14.650635277695214</v>
      </c>
    </row>
    <row r="334" spans="1:8" ht="15.75" customHeight="1">
      <c r="A334" s="93"/>
      <c r="B334" s="103"/>
      <c r="C334" s="104" t="s">
        <v>132</v>
      </c>
      <c r="D334" s="105">
        <v>1.9554401939570487</v>
      </c>
      <c r="E334" s="106">
        <v>2.0650722086299687</v>
      </c>
      <c r="F334" s="106">
        <v>1.7426391679429525</v>
      </c>
      <c r="G334" s="106">
        <v>2.4266188898869756</v>
      </c>
      <c r="H334" s="107">
        <v>1.1047958487367187</v>
      </c>
    </row>
    <row r="335" spans="1:8" ht="15.75" customHeight="1">
      <c r="A335" s="93"/>
      <c r="B335" s="99" t="s">
        <v>81</v>
      </c>
      <c r="C335" s="99" t="s">
        <v>131</v>
      </c>
      <c r="D335" s="100">
        <v>0</v>
      </c>
      <c r="E335" s="101">
        <v>5.7426280199379125</v>
      </c>
      <c r="F335" s="101">
        <v>30.805251141744964</v>
      </c>
      <c r="G335" s="101">
        <v>6.82246364319089</v>
      </c>
      <c r="H335" s="102">
        <v>34.574346464181986</v>
      </c>
    </row>
    <row r="336" spans="1:8" ht="15.75" customHeight="1">
      <c r="A336" s="93"/>
      <c r="B336" s="103"/>
      <c r="C336" s="104" t="s">
        <v>74</v>
      </c>
      <c r="D336" s="105">
        <v>2.4758141975289276</v>
      </c>
      <c r="E336" s="106">
        <v>1.9506455907273454</v>
      </c>
      <c r="F336" s="106">
        <v>14.10492791024416</v>
      </c>
      <c r="G336" s="106">
        <v>6.125533014822233</v>
      </c>
      <c r="H336" s="107">
        <v>9.979082270532492</v>
      </c>
    </row>
    <row r="337" spans="1:8" ht="15.75" customHeight="1">
      <c r="A337" s="93"/>
      <c r="B337" s="103"/>
      <c r="C337" s="104" t="s">
        <v>132</v>
      </c>
      <c r="D337" s="105">
        <v>0</v>
      </c>
      <c r="E337" s="106">
        <v>1.5248113257158562</v>
      </c>
      <c r="F337" s="106">
        <v>1.1942576890194065</v>
      </c>
      <c r="G337" s="106">
        <v>0.7579773114161064</v>
      </c>
      <c r="H337" s="107">
        <v>2.0459870724184377</v>
      </c>
    </row>
    <row r="338" spans="1:8" ht="15.75" customHeight="1">
      <c r="A338" s="93"/>
      <c r="B338" s="99" t="s">
        <v>82</v>
      </c>
      <c r="C338" s="99" t="s">
        <v>131</v>
      </c>
      <c r="D338" s="100">
        <v>47.537858651815</v>
      </c>
      <c r="E338" s="101">
        <v>58.64170830267655</v>
      </c>
      <c r="F338" s="101">
        <v>6.3704497862242775</v>
      </c>
      <c r="G338" s="101">
        <v>77.37985327793953</v>
      </c>
      <c r="H338" s="102">
        <v>89.31396065595801</v>
      </c>
    </row>
    <row r="339" spans="1:8" ht="15.75" customHeight="1">
      <c r="A339" s="93"/>
      <c r="B339" s="103"/>
      <c r="C339" s="104" t="s">
        <v>74</v>
      </c>
      <c r="D339" s="105">
        <v>18.4912212235576</v>
      </c>
      <c r="E339" s="106">
        <v>18.912252704770026</v>
      </c>
      <c r="F339" s="106">
        <v>5.77852694305236</v>
      </c>
      <c r="G339" s="106">
        <v>32.38810896689178</v>
      </c>
      <c r="H339" s="107">
        <v>41.03945023730911</v>
      </c>
    </row>
    <row r="340" spans="1:8" ht="15.75" customHeight="1">
      <c r="A340" s="93"/>
      <c r="B340" s="103"/>
      <c r="C340" s="104" t="s">
        <v>132</v>
      </c>
      <c r="D340" s="105">
        <v>3.956297946222071</v>
      </c>
      <c r="E340" s="106">
        <v>2.794624089267066</v>
      </c>
      <c r="F340" s="106">
        <v>1.1208249555754826</v>
      </c>
      <c r="G340" s="106">
        <v>2.714886774889365</v>
      </c>
      <c r="H340" s="107">
        <v>2.4727407245162385</v>
      </c>
    </row>
    <row r="341" spans="1:8" ht="15.75" customHeight="1">
      <c r="A341" s="93"/>
      <c r="B341" s="99" t="s">
        <v>83</v>
      </c>
      <c r="C341" s="99" t="s">
        <v>131</v>
      </c>
      <c r="D341" s="100">
        <v>44.366122195942836</v>
      </c>
      <c r="E341" s="101">
        <v>63.249348174498934</v>
      </c>
      <c r="F341" s="101">
        <v>8.83055112701064</v>
      </c>
      <c r="G341" s="101">
        <v>58.265498710725204</v>
      </c>
      <c r="H341" s="102">
        <v>210.3545308611872</v>
      </c>
    </row>
    <row r="342" spans="1:8" ht="15.75" customHeight="1">
      <c r="A342" s="93"/>
      <c r="B342" s="103"/>
      <c r="C342" s="104" t="s">
        <v>74</v>
      </c>
      <c r="D342" s="105">
        <v>12.29643260924848</v>
      </c>
      <c r="E342" s="106">
        <v>28.041697020767028</v>
      </c>
      <c r="F342" s="106">
        <v>4.966125717176522</v>
      </c>
      <c r="G342" s="106">
        <v>12.439920778555507</v>
      </c>
      <c r="H342" s="107">
        <v>16.00824559030979</v>
      </c>
    </row>
    <row r="343" spans="1:8" ht="15.75" customHeight="1">
      <c r="A343" s="93"/>
      <c r="B343" s="103"/>
      <c r="C343" s="104" t="s">
        <v>132</v>
      </c>
      <c r="D343" s="105">
        <v>3.769868621054119</v>
      </c>
      <c r="E343" s="106">
        <v>2.908428482294614</v>
      </c>
      <c r="F343" s="106">
        <v>1.8784570235864024</v>
      </c>
      <c r="G343" s="106">
        <v>4.090804295233777</v>
      </c>
      <c r="H343" s="107">
        <v>11.734607846715788</v>
      </c>
    </row>
    <row r="344" spans="1:8" ht="15.75" customHeight="1">
      <c r="A344" s="93"/>
      <c r="B344" s="99" t="s">
        <v>84</v>
      </c>
      <c r="C344" s="99" t="s">
        <v>131</v>
      </c>
      <c r="D344" s="100">
        <v>22.854592800597448</v>
      </c>
      <c r="E344" s="101">
        <v>24.58029215845307</v>
      </c>
      <c r="F344" s="101">
        <v>16.813974318359094</v>
      </c>
      <c r="G344" s="101"/>
      <c r="H344" s="102">
        <v>38.44542762808924</v>
      </c>
    </row>
    <row r="345" spans="1:8" ht="15.75" customHeight="1">
      <c r="A345" s="93"/>
      <c r="B345" s="103"/>
      <c r="C345" s="104" t="s">
        <v>74</v>
      </c>
      <c r="D345" s="105">
        <v>22.536152341228814</v>
      </c>
      <c r="E345" s="106">
        <v>18.873689205576927</v>
      </c>
      <c r="F345" s="106">
        <v>18.499107331837738</v>
      </c>
      <c r="G345" s="106"/>
      <c r="H345" s="107">
        <v>22.92941335770267</v>
      </c>
    </row>
    <row r="346" spans="1:8" ht="15.75" customHeight="1">
      <c r="A346" s="93"/>
      <c r="B346" s="103"/>
      <c r="C346" s="104" t="s">
        <v>132</v>
      </c>
      <c r="D346" s="105">
        <v>0.844665486251878</v>
      </c>
      <c r="E346" s="106">
        <v>1.1647387328525833</v>
      </c>
      <c r="F346" s="106">
        <v>0.7940652857231781</v>
      </c>
      <c r="G346" s="106"/>
      <c r="H346" s="107">
        <v>1.8551806796419112</v>
      </c>
    </row>
    <row r="347" spans="1:8" ht="15.75" customHeight="1">
      <c r="A347" s="93"/>
      <c r="B347" s="99" t="s">
        <v>85</v>
      </c>
      <c r="C347" s="99" t="s">
        <v>131</v>
      </c>
      <c r="D347" s="100">
        <v>8.864512147419806</v>
      </c>
      <c r="E347" s="101">
        <v>11.504875541139706</v>
      </c>
      <c r="F347" s="101">
        <v>8.35993272019655</v>
      </c>
      <c r="G347" s="101">
        <v>33.55905473406163</v>
      </c>
      <c r="H347" s="102">
        <v>21.59599112260254</v>
      </c>
    </row>
    <row r="348" spans="1:8" ht="15.75" customHeight="1">
      <c r="A348" s="93"/>
      <c r="B348" s="103"/>
      <c r="C348" s="104" t="s">
        <v>74</v>
      </c>
      <c r="D348" s="105">
        <v>2.003700704268788</v>
      </c>
      <c r="E348" s="106">
        <v>1.9164237382584446</v>
      </c>
      <c r="F348" s="106">
        <v>2.4581147009717013</v>
      </c>
      <c r="G348" s="106">
        <v>6.193579906064147</v>
      </c>
      <c r="H348" s="107">
        <v>8.357393211519586</v>
      </c>
    </row>
    <row r="349" spans="1:8" ht="15.75" customHeight="1">
      <c r="A349" s="93"/>
      <c r="B349" s="103"/>
      <c r="C349" s="104" t="s">
        <v>132</v>
      </c>
      <c r="D349" s="105">
        <v>3.378441399381529</v>
      </c>
      <c r="E349" s="106">
        <v>3.6555259878187747</v>
      </c>
      <c r="F349" s="106">
        <v>3.2454310909090918</v>
      </c>
      <c r="G349" s="106">
        <v>5.489132526908572</v>
      </c>
      <c r="H349" s="107">
        <v>2.7023024099799517</v>
      </c>
    </row>
    <row r="350" spans="1:8" ht="15.75" customHeight="1">
      <c r="A350" s="93"/>
      <c r="B350" s="99" t="s">
        <v>86</v>
      </c>
      <c r="C350" s="99" t="s">
        <v>131</v>
      </c>
      <c r="D350" s="100">
        <v>12.578983059394236</v>
      </c>
      <c r="E350" s="101">
        <v>63.22776672310868</v>
      </c>
      <c r="F350" s="101">
        <v>9.862137634098804</v>
      </c>
      <c r="G350" s="101">
        <v>0.0553065958336262</v>
      </c>
      <c r="H350" s="102">
        <v>34.179697916482866</v>
      </c>
    </row>
    <row r="351" spans="1:8" ht="15.75" customHeight="1">
      <c r="A351" s="93"/>
      <c r="B351" s="103"/>
      <c r="C351" s="104" t="s">
        <v>74</v>
      </c>
      <c r="D351" s="105">
        <v>5.0550893538669</v>
      </c>
      <c r="E351" s="106">
        <v>5.333942368902763</v>
      </c>
      <c r="F351" s="106">
        <v>5.8403662951578355</v>
      </c>
      <c r="G351" s="192">
        <v>0.015636776671251188</v>
      </c>
      <c r="H351" s="107">
        <v>17.840595421744837</v>
      </c>
    </row>
    <row r="352" spans="1:8" ht="15.75" customHeight="1">
      <c r="A352" s="93"/>
      <c r="B352" s="103"/>
      <c r="C352" s="104" t="s">
        <v>132</v>
      </c>
      <c r="D352" s="105">
        <v>2.8067930077501786</v>
      </c>
      <c r="E352" s="106">
        <v>7.731199380990603</v>
      </c>
      <c r="F352" s="106">
        <v>1.6161787316503815</v>
      </c>
      <c r="G352" s="229">
        <v>3.536956304767689</v>
      </c>
      <c r="H352" s="191">
        <v>2.6611525786118464</v>
      </c>
    </row>
    <row r="353" spans="1:8" ht="15.75" customHeight="1">
      <c r="A353" s="93"/>
      <c r="B353" s="99" t="s">
        <v>87</v>
      </c>
      <c r="C353" s="99" t="s">
        <v>131</v>
      </c>
      <c r="D353" s="100">
        <v>197.28054746636414</v>
      </c>
      <c r="E353" s="101">
        <v>162.6289889014976</v>
      </c>
      <c r="F353" s="101">
        <v>164.06481957549423</v>
      </c>
      <c r="G353" s="101">
        <v>121.74364407876968</v>
      </c>
      <c r="H353" s="102">
        <v>295.1902587413931</v>
      </c>
    </row>
    <row r="354" spans="1:8" ht="15.75" customHeight="1">
      <c r="A354" s="93"/>
      <c r="B354" s="103"/>
      <c r="C354" s="104" t="s">
        <v>74</v>
      </c>
      <c r="D354" s="105">
        <v>47.716934515921615</v>
      </c>
      <c r="E354" s="106">
        <v>38.05081109854622</v>
      </c>
      <c r="F354" s="106">
        <v>81.26740424334652</v>
      </c>
      <c r="G354" s="106">
        <v>65.25204825750303</v>
      </c>
      <c r="H354" s="107">
        <v>79.54037113684305</v>
      </c>
    </row>
    <row r="355" spans="1:8" ht="15.75" customHeight="1">
      <c r="A355" s="93"/>
      <c r="B355" s="103"/>
      <c r="C355" s="104" t="s">
        <v>132</v>
      </c>
      <c r="D355" s="105">
        <v>3.324619495329531</v>
      </c>
      <c r="E355" s="106">
        <v>3.9687384085110295</v>
      </c>
      <c r="F355" s="106">
        <v>1.7954522122967453</v>
      </c>
      <c r="G355" s="106">
        <v>1.8997258421633962</v>
      </c>
      <c r="H355" s="107">
        <v>8.451995925024626</v>
      </c>
    </row>
    <row r="356" spans="1:8" ht="15.75" customHeight="1">
      <c r="A356" s="93"/>
      <c r="B356" s="99" t="s">
        <v>88</v>
      </c>
      <c r="C356" s="99" t="s">
        <v>131</v>
      </c>
      <c r="D356" s="100">
        <v>313.45846874822934</v>
      </c>
      <c r="E356" s="101">
        <v>148.11448186647857</v>
      </c>
      <c r="F356" s="101">
        <v>294.71494960959177</v>
      </c>
      <c r="G356" s="101">
        <v>246.83432482325648</v>
      </c>
      <c r="H356" s="102">
        <v>469.2420195982272</v>
      </c>
    </row>
    <row r="357" spans="1:8" ht="15.75" customHeight="1">
      <c r="A357" s="93"/>
      <c r="B357" s="103"/>
      <c r="C357" s="104" t="s">
        <v>74</v>
      </c>
      <c r="D357" s="105">
        <v>109.24892103302807</v>
      </c>
      <c r="E357" s="106">
        <v>83.05410263389935</v>
      </c>
      <c r="F357" s="106">
        <v>169.76180453963354</v>
      </c>
      <c r="G357" s="106">
        <v>139.52841316946206</v>
      </c>
      <c r="H357" s="107">
        <v>180.54670472170156</v>
      </c>
    </row>
    <row r="358" spans="1:8" ht="15.75" customHeight="1">
      <c r="A358" s="93"/>
      <c r="B358" s="103"/>
      <c r="C358" s="104" t="s">
        <v>132</v>
      </c>
      <c r="D358" s="105">
        <v>5.054707428240511</v>
      </c>
      <c r="E358" s="106">
        <v>3.490245064458716</v>
      </c>
      <c r="F358" s="106">
        <v>1.4194043835922596</v>
      </c>
      <c r="G358" s="106">
        <v>1.939846841603856</v>
      </c>
      <c r="H358" s="107">
        <v>3.0162780947683</v>
      </c>
    </row>
    <row r="359" spans="1:8" ht="15.75" customHeight="1">
      <c r="A359" s="93"/>
      <c r="B359" s="99" t="s">
        <v>89</v>
      </c>
      <c r="C359" s="99" t="s">
        <v>131</v>
      </c>
      <c r="D359" s="100">
        <v>19.537069564154873</v>
      </c>
      <c r="E359" s="101">
        <v>26.688407569257063</v>
      </c>
      <c r="F359" s="101">
        <v>22.420435361982953</v>
      </c>
      <c r="G359" s="101"/>
      <c r="H359" s="102">
        <v>41.86506219028618</v>
      </c>
    </row>
    <row r="360" spans="1:8" ht="15.75" customHeight="1">
      <c r="A360" s="93"/>
      <c r="B360" s="103"/>
      <c r="C360" s="104" t="s">
        <v>74</v>
      </c>
      <c r="D360" s="105">
        <v>31.448574809390767</v>
      </c>
      <c r="E360" s="106">
        <v>25.71538882225607</v>
      </c>
      <c r="F360" s="106">
        <v>21.41928671332655</v>
      </c>
      <c r="G360" s="106"/>
      <c r="H360" s="107">
        <v>32.763360000828165</v>
      </c>
    </row>
    <row r="361" spans="1:8" ht="15.75" customHeight="1">
      <c r="A361" s="93"/>
      <c r="B361" s="103"/>
      <c r="C361" s="104" t="s">
        <v>132</v>
      </c>
      <c r="D361" s="105">
        <v>0.7040585754516693</v>
      </c>
      <c r="E361" s="106">
        <v>1.024062556928604</v>
      </c>
      <c r="F361" s="106">
        <v>0.8738897936154025</v>
      </c>
      <c r="G361" s="106"/>
      <c r="H361" s="107">
        <v>1.1983522684912222</v>
      </c>
    </row>
    <row r="362" spans="1:8" ht="15.75" customHeight="1">
      <c r="A362" s="93"/>
      <c r="B362" s="99" t="s">
        <v>90</v>
      </c>
      <c r="C362" s="99" t="s">
        <v>131</v>
      </c>
      <c r="D362" s="100">
        <v>89.8634718489624</v>
      </c>
      <c r="E362" s="101">
        <v>168.6330467757767</v>
      </c>
      <c r="F362" s="101">
        <v>178.44204679490332</v>
      </c>
      <c r="G362" s="101"/>
      <c r="H362" s="102">
        <v>278.5317812105995</v>
      </c>
    </row>
    <row r="363" spans="1:8" ht="15.75" customHeight="1">
      <c r="A363" s="93"/>
      <c r="B363" s="103"/>
      <c r="C363" s="104" t="s">
        <v>74</v>
      </c>
      <c r="D363" s="105">
        <v>63.939456629257535</v>
      </c>
      <c r="E363" s="106">
        <v>81.07981285419349</v>
      </c>
      <c r="F363" s="106">
        <v>124.41694995586187</v>
      </c>
      <c r="G363" s="106"/>
      <c r="H363" s="107">
        <v>112.78701261921051</v>
      </c>
    </row>
    <row r="364" spans="1:8" ht="15.75" customHeight="1">
      <c r="A364" s="93"/>
      <c r="B364" s="103"/>
      <c r="C364" s="104" t="s">
        <v>132</v>
      </c>
      <c r="D364" s="105">
        <v>1.293518862803308</v>
      </c>
      <c r="E364" s="106">
        <v>1.8442882198739552</v>
      </c>
      <c r="F364" s="106">
        <v>1.540878602391993</v>
      </c>
      <c r="G364" s="106"/>
      <c r="H364" s="107">
        <v>2.525529456573436</v>
      </c>
    </row>
    <row r="365" spans="1:8" ht="15.75" customHeight="1">
      <c r="A365" s="93"/>
      <c r="B365" s="99" t="s">
        <v>91</v>
      </c>
      <c r="C365" s="99" t="s">
        <v>131</v>
      </c>
      <c r="D365" s="100">
        <v>41.43428917937586</v>
      </c>
      <c r="E365" s="101">
        <v>47.64007296895538</v>
      </c>
      <c r="F365" s="101">
        <v>33.20657367660313</v>
      </c>
      <c r="G365" s="101"/>
      <c r="H365" s="102">
        <v>88.9104986171192</v>
      </c>
    </row>
    <row r="366" spans="1:8" ht="15.75" customHeight="1">
      <c r="A366" s="93"/>
      <c r="B366" s="103"/>
      <c r="C366" s="104" t="s">
        <v>74</v>
      </c>
      <c r="D366" s="105">
        <v>76.40429257002651</v>
      </c>
      <c r="E366" s="106">
        <v>36.06983250222144</v>
      </c>
      <c r="F366" s="106">
        <v>28.582655433834766</v>
      </c>
      <c r="G366" s="106"/>
      <c r="H366" s="107">
        <v>41.61461750005212</v>
      </c>
    </row>
    <row r="367" spans="1:8" ht="15.75" customHeight="1">
      <c r="A367" s="93"/>
      <c r="B367" s="103"/>
      <c r="C367" s="104" t="s">
        <v>132</v>
      </c>
      <c r="D367" s="105">
        <v>1.1353561598571122</v>
      </c>
      <c r="E367" s="106">
        <v>1.7152807166105843</v>
      </c>
      <c r="F367" s="106">
        <v>1.1499466798445181</v>
      </c>
      <c r="G367" s="106"/>
      <c r="H367" s="107">
        <v>3.967340372221367</v>
      </c>
    </row>
    <row r="368" spans="1:8" ht="15.75" customHeight="1">
      <c r="A368" s="93"/>
      <c r="B368" s="99" t="s">
        <v>92</v>
      </c>
      <c r="C368" s="99" t="s">
        <v>131</v>
      </c>
      <c r="D368" s="100">
        <v>130.58648561269968</v>
      </c>
      <c r="E368" s="101">
        <v>167.31510677837554</v>
      </c>
      <c r="F368" s="101">
        <v>127.24392117262101</v>
      </c>
      <c r="G368" s="101">
        <v>128.39920031667694</v>
      </c>
      <c r="H368" s="102">
        <v>332.6803039299408</v>
      </c>
    </row>
    <row r="369" spans="1:8" ht="15.75" customHeight="1">
      <c r="A369" s="93"/>
      <c r="B369" s="103"/>
      <c r="C369" s="104" t="s">
        <v>74</v>
      </c>
      <c r="D369" s="105">
        <v>39.625602847599275</v>
      </c>
      <c r="E369" s="106">
        <v>38.80680293035921</v>
      </c>
      <c r="F369" s="106">
        <v>46.48629396870548</v>
      </c>
      <c r="G369" s="106">
        <v>66.76908024603904</v>
      </c>
      <c r="H369" s="107">
        <v>82.38130025470487</v>
      </c>
    </row>
    <row r="370" spans="1:8" ht="15.75" customHeight="1">
      <c r="A370" s="93"/>
      <c r="B370" s="103"/>
      <c r="C370" s="104" t="s">
        <v>132</v>
      </c>
      <c r="D370" s="105">
        <v>3.0109655435378957</v>
      </c>
      <c r="E370" s="106">
        <v>4.031529457289946</v>
      </c>
      <c r="F370" s="106">
        <v>2.798248989760138</v>
      </c>
      <c r="G370" s="106">
        <v>1.7134087828095632</v>
      </c>
      <c r="H370" s="107">
        <v>3.7685301423710555</v>
      </c>
    </row>
    <row r="371" spans="1:8" ht="15.75" customHeight="1">
      <c r="A371" s="93"/>
      <c r="B371" s="99" t="s">
        <v>93</v>
      </c>
      <c r="C371" s="99" t="s">
        <v>131</v>
      </c>
      <c r="D371" s="100">
        <v>59.81526699309146</v>
      </c>
      <c r="E371" s="101">
        <v>40.41911552878405</v>
      </c>
      <c r="F371" s="101">
        <v>55.67458841115316</v>
      </c>
      <c r="G371" s="101">
        <v>71.11638129978135</v>
      </c>
      <c r="H371" s="102">
        <v>180.49050577276896</v>
      </c>
    </row>
    <row r="372" spans="1:8" ht="15.75" customHeight="1">
      <c r="A372" s="93"/>
      <c r="B372" s="103"/>
      <c r="C372" s="104" t="s">
        <v>74</v>
      </c>
      <c r="D372" s="105">
        <v>56.52771710352089</v>
      </c>
      <c r="E372" s="106">
        <v>31.65054691748748</v>
      </c>
      <c r="F372" s="106">
        <v>48.489361887159774</v>
      </c>
      <c r="G372" s="106">
        <v>55.629177048783205</v>
      </c>
      <c r="H372" s="107">
        <v>67.18066142231524</v>
      </c>
    </row>
    <row r="373" spans="1:8" ht="15.75" customHeight="1">
      <c r="A373" s="93"/>
      <c r="B373" s="103"/>
      <c r="C373" s="104" t="s">
        <v>132</v>
      </c>
      <c r="D373" s="105">
        <v>1.0763551049360354</v>
      </c>
      <c r="E373" s="106">
        <v>1.224143998681685</v>
      </c>
      <c r="F373" s="106">
        <v>1.2740388696115112</v>
      </c>
      <c r="G373" s="106">
        <v>1.2083838867194427</v>
      </c>
      <c r="H373" s="107">
        <v>2.6987648403304476</v>
      </c>
    </row>
    <row r="374" spans="1:8" ht="15.75" customHeight="1">
      <c r="A374" s="93"/>
      <c r="B374" s="99" t="s">
        <v>94</v>
      </c>
      <c r="C374" s="99" t="s">
        <v>131</v>
      </c>
      <c r="D374" s="100">
        <v>100.74933357765407</v>
      </c>
      <c r="E374" s="101">
        <v>178.60122488042296</v>
      </c>
      <c r="F374" s="101">
        <v>257.9435770799776</v>
      </c>
      <c r="G374" s="101"/>
      <c r="H374" s="102">
        <v>353.6383941493889</v>
      </c>
    </row>
    <row r="375" spans="1:8" ht="15.75" customHeight="1">
      <c r="A375" s="93"/>
      <c r="B375" s="103"/>
      <c r="C375" s="104" t="s">
        <v>74</v>
      </c>
      <c r="D375" s="105">
        <v>101.1506980759237</v>
      </c>
      <c r="E375" s="106">
        <v>211.1478826533172</v>
      </c>
      <c r="F375" s="106">
        <v>175.1919284177145</v>
      </c>
      <c r="G375" s="106"/>
      <c r="H375" s="107">
        <v>296.5755836294857</v>
      </c>
    </row>
    <row r="376" spans="1:8" ht="15.75" customHeight="1">
      <c r="A376" s="93"/>
      <c r="B376" s="103"/>
      <c r="C376" s="104" t="s">
        <v>132</v>
      </c>
      <c r="D376" s="105">
        <v>1.0007553749140317</v>
      </c>
      <c r="E376" s="106">
        <v>0.9998549231096044</v>
      </c>
      <c r="F376" s="106">
        <v>1.5361317740398135</v>
      </c>
      <c r="G376" s="106"/>
      <c r="H376" s="107">
        <v>1.7057394862504096</v>
      </c>
    </row>
    <row r="377" spans="1:8" ht="15.75" customHeight="1">
      <c r="A377" s="93"/>
      <c r="B377" s="99" t="s">
        <v>95</v>
      </c>
      <c r="C377" s="99" t="s">
        <v>131</v>
      </c>
      <c r="D377" s="100">
        <v>0.21144438450032332</v>
      </c>
      <c r="E377" s="101">
        <v>4.189744494901746</v>
      </c>
      <c r="F377" s="101">
        <v>15.051342998411016</v>
      </c>
      <c r="G377" s="101"/>
      <c r="H377" s="102">
        <v>4.732110284414643</v>
      </c>
    </row>
    <row r="378" spans="1:8" ht="15.75" customHeight="1">
      <c r="A378" s="93"/>
      <c r="B378" s="103"/>
      <c r="C378" s="104" t="s">
        <v>74</v>
      </c>
      <c r="D378" s="105">
        <v>0.497238239223257</v>
      </c>
      <c r="E378" s="106">
        <v>1.8643131901807999</v>
      </c>
      <c r="F378" s="106">
        <v>13.065952254812732</v>
      </c>
      <c r="G378" s="106"/>
      <c r="H378" s="107">
        <v>3.086147855001564</v>
      </c>
    </row>
    <row r="379" spans="1:8" ht="15.75" customHeight="1">
      <c r="A379" s="93"/>
      <c r="B379" s="103"/>
      <c r="C379" s="104" t="s">
        <v>132</v>
      </c>
      <c r="D379" s="105">
        <v>1.1239200642176321</v>
      </c>
      <c r="E379" s="106">
        <v>2.0996608466773163</v>
      </c>
      <c r="F379" s="106">
        <v>1.470456303080822</v>
      </c>
      <c r="G379" s="106"/>
      <c r="H379" s="107">
        <v>1.9717787900767851</v>
      </c>
    </row>
    <row r="380" spans="1:8" ht="15.75" customHeight="1">
      <c r="A380" s="93"/>
      <c r="B380" s="99" t="s">
        <v>96</v>
      </c>
      <c r="C380" s="99" t="s">
        <v>131</v>
      </c>
      <c r="D380" s="100">
        <v>69.07574790685563</v>
      </c>
      <c r="E380" s="101">
        <v>82.04188746010718</v>
      </c>
      <c r="F380" s="101">
        <v>131.50695383829546</v>
      </c>
      <c r="G380" s="230">
        <v>2.8492773032144925</v>
      </c>
      <c r="H380" s="231">
        <v>64.26601883697975</v>
      </c>
    </row>
    <row r="381" spans="1:8" ht="15.75" customHeight="1">
      <c r="A381" s="93"/>
      <c r="B381" s="103"/>
      <c r="C381" s="104" t="s">
        <v>74</v>
      </c>
      <c r="D381" s="105">
        <v>41.50693710742594</v>
      </c>
      <c r="E381" s="106">
        <v>51.809551329792924</v>
      </c>
      <c r="F381" s="106">
        <v>99.26807991745807</v>
      </c>
      <c r="G381" s="192">
        <v>3.4411333194533453</v>
      </c>
      <c r="H381" s="232">
        <v>60.758409909555624</v>
      </c>
    </row>
    <row r="382" spans="1:8" ht="15.75" customHeight="1">
      <c r="A382" s="93"/>
      <c r="B382" s="103"/>
      <c r="C382" s="104" t="s">
        <v>132</v>
      </c>
      <c r="D382" s="105">
        <v>1.2834824837446461</v>
      </c>
      <c r="E382" s="106">
        <v>1.5189476891696767</v>
      </c>
      <c r="F382" s="106">
        <v>1.3912440615976474</v>
      </c>
      <c r="G382" s="233">
        <v>0.8280054966504831</v>
      </c>
      <c r="H382" s="234">
        <v>1.0462196857276724</v>
      </c>
    </row>
    <row r="383" spans="1:8" ht="15.75" customHeight="1">
      <c r="A383" s="93"/>
      <c r="B383" s="99" t="s">
        <v>97</v>
      </c>
      <c r="C383" s="99" t="s">
        <v>131</v>
      </c>
      <c r="D383" s="100">
        <v>24.48545550697494</v>
      </c>
      <c r="E383" s="101">
        <v>25.01584508651122</v>
      </c>
      <c r="F383" s="101">
        <v>30.933000000000003</v>
      </c>
      <c r="G383" s="192"/>
      <c r="H383" s="107">
        <v>36.54017883724108</v>
      </c>
    </row>
    <row r="384" spans="1:8" ht="15.75" customHeight="1">
      <c r="A384" s="93"/>
      <c r="B384" s="103"/>
      <c r="C384" s="104" t="s">
        <v>74</v>
      </c>
      <c r="D384" s="105">
        <v>14.53908819601138</v>
      </c>
      <c r="E384" s="106">
        <v>11.078092574073843</v>
      </c>
      <c r="F384" s="106">
        <v>14.199</v>
      </c>
      <c r="G384" s="106"/>
      <c r="H384" s="107">
        <v>16.527448666336724</v>
      </c>
    </row>
    <row r="385" spans="1:8" ht="15.75" customHeight="1">
      <c r="A385" s="93"/>
      <c r="B385" s="108"/>
      <c r="C385" s="109" t="s">
        <v>132</v>
      </c>
      <c r="D385" s="110">
        <v>1.0823831614767552</v>
      </c>
      <c r="E385" s="111">
        <v>1.7195356063473564</v>
      </c>
      <c r="F385" s="111">
        <v>1.9271885975540328</v>
      </c>
      <c r="G385" s="111"/>
      <c r="H385" s="112">
        <v>1.7657905891038053</v>
      </c>
    </row>
    <row r="386" spans="1:17" ht="15.75" customHeight="1">
      <c r="A386" s="93"/>
      <c r="B386" s="114" t="s">
        <v>46</v>
      </c>
      <c r="C386" s="113"/>
      <c r="D386" s="113"/>
      <c r="E386" s="113"/>
      <c r="F386" s="113"/>
      <c r="G386" s="113"/>
      <c r="K386" s="93"/>
      <c r="L386" s="93"/>
      <c r="M386" s="93"/>
      <c r="N386" s="93"/>
      <c r="O386" s="93"/>
      <c r="P386" s="93"/>
      <c r="Q386" s="93"/>
    </row>
    <row r="387" spans="1:17" ht="15.75" customHeight="1">
      <c r="A387" s="93"/>
      <c r="B387" s="94" t="s">
        <v>76</v>
      </c>
      <c r="C387" s="94" t="s">
        <v>67</v>
      </c>
      <c r="D387" s="95" t="s">
        <v>68</v>
      </c>
      <c r="E387" s="96" t="s">
        <v>69</v>
      </c>
      <c r="F387" s="96" t="s">
        <v>70</v>
      </c>
      <c r="G387" s="96" t="s">
        <v>71</v>
      </c>
      <c r="H387" s="97" t="s">
        <v>72</v>
      </c>
      <c r="K387" s="93"/>
      <c r="L387" s="93"/>
      <c r="M387" s="93"/>
      <c r="N387" s="93"/>
      <c r="O387" s="93"/>
      <c r="P387" s="93"/>
      <c r="Q387" s="93"/>
    </row>
    <row r="388" spans="1:8" ht="15.75" customHeight="1">
      <c r="A388" s="93"/>
      <c r="B388" s="99" t="s">
        <v>77</v>
      </c>
      <c r="C388" s="99" t="s">
        <v>131</v>
      </c>
      <c r="D388" s="100">
        <v>3.3049999999999997</v>
      </c>
      <c r="E388" s="101">
        <v>2.2702625113313895</v>
      </c>
      <c r="F388" s="101">
        <v>1.8245914979358633</v>
      </c>
      <c r="G388" s="101">
        <v>2.4814999999999996</v>
      </c>
      <c r="H388" s="102">
        <v>1.7589975769502075</v>
      </c>
    </row>
    <row r="389" spans="1:8" ht="15.75" customHeight="1">
      <c r="A389" s="93"/>
      <c r="B389" s="103"/>
      <c r="C389" s="104" t="s">
        <v>74</v>
      </c>
      <c r="D389" s="105">
        <v>3.2070888305486447</v>
      </c>
      <c r="E389" s="106">
        <v>3.4057021415913526</v>
      </c>
      <c r="F389" s="106">
        <v>1.6577700203310433</v>
      </c>
      <c r="G389" s="106">
        <v>2.56549601471144</v>
      </c>
      <c r="H389" s="107">
        <v>1.8124924027253373</v>
      </c>
    </row>
    <row r="390" spans="1:8" ht="15.75" customHeight="1">
      <c r="A390" s="93"/>
      <c r="B390" s="103"/>
      <c r="C390" s="104" t="s">
        <v>132</v>
      </c>
      <c r="D390" s="105">
        <v>1.197232522579687</v>
      </c>
      <c r="E390" s="106">
        <v>0.8557501300678807</v>
      </c>
      <c r="F390" s="106">
        <v>1.239350320963167</v>
      </c>
      <c r="G390" s="106">
        <v>1.0480716735160234</v>
      </c>
      <c r="H390" s="107">
        <v>1.6301605320437806</v>
      </c>
    </row>
    <row r="391" spans="1:8" ht="15.75" customHeight="1">
      <c r="A391" s="93"/>
      <c r="B391" s="99" t="s">
        <v>79</v>
      </c>
      <c r="C391" s="99" t="s">
        <v>131</v>
      </c>
      <c r="D391" s="100">
        <v>53.893</v>
      </c>
      <c r="E391" s="101">
        <v>224.65497694178794</v>
      </c>
      <c r="F391" s="101">
        <v>68.7394601348396</v>
      </c>
      <c r="G391" s="101"/>
      <c r="H391" s="102">
        <v>96.00306729952231</v>
      </c>
    </row>
    <row r="392" spans="1:8" ht="15.75" customHeight="1">
      <c r="A392" s="93"/>
      <c r="B392" s="103"/>
      <c r="C392" s="104" t="s">
        <v>74</v>
      </c>
      <c r="D392" s="105">
        <v>187.01090632977548</v>
      </c>
      <c r="E392" s="106">
        <v>167.92465092045654</v>
      </c>
      <c r="F392" s="106">
        <v>96.14704266992366</v>
      </c>
      <c r="G392" s="106"/>
      <c r="H392" s="107">
        <v>215.70260636588657</v>
      </c>
    </row>
    <row r="393" spans="1:8" ht="15.75" customHeight="1">
      <c r="A393" s="93"/>
      <c r="B393" s="103"/>
      <c r="C393" s="104" t="s">
        <v>132</v>
      </c>
      <c r="D393" s="105">
        <v>0.2986573822977486</v>
      </c>
      <c r="E393" s="106">
        <v>1.3594004153632864</v>
      </c>
      <c r="F393" s="106">
        <v>0.7180538353346774</v>
      </c>
      <c r="G393" s="106"/>
      <c r="H393" s="107">
        <v>0.8910211600750282</v>
      </c>
    </row>
    <row r="394" spans="1:8" ht="15.75" customHeight="1">
      <c r="A394" s="93"/>
      <c r="B394" s="99" t="s">
        <v>80</v>
      </c>
      <c r="C394" s="99" t="s">
        <v>131</v>
      </c>
      <c r="D394" s="100">
        <v>17.337999999999997</v>
      </c>
      <c r="E394" s="101">
        <v>21.563493395073163</v>
      </c>
      <c r="F394" s="101">
        <v>16.044327796054706</v>
      </c>
      <c r="G394" s="101">
        <v>1.134</v>
      </c>
      <c r="H394" s="102">
        <v>18.348974723967796</v>
      </c>
    </row>
    <row r="395" spans="1:8" ht="15.75" customHeight="1">
      <c r="A395" s="93"/>
      <c r="B395" s="103"/>
      <c r="C395" s="104" t="s">
        <v>74</v>
      </c>
      <c r="D395" s="105">
        <v>17.922288706868876</v>
      </c>
      <c r="E395" s="106">
        <v>16.47704538828174</v>
      </c>
      <c r="F395" s="106">
        <v>9.688115930247893</v>
      </c>
      <c r="G395" s="106">
        <v>0.9003290644815884</v>
      </c>
      <c r="H395" s="107">
        <v>6.678562472058608</v>
      </c>
    </row>
    <row r="396" spans="1:8" ht="15.75" customHeight="1">
      <c r="A396" s="93"/>
      <c r="B396" s="103"/>
      <c r="C396" s="104" t="s">
        <v>132</v>
      </c>
      <c r="D396" s="105">
        <v>1.6293094558297747</v>
      </c>
      <c r="E396" s="106">
        <v>1.2920052662427448</v>
      </c>
      <c r="F396" s="106">
        <v>1.0614315563566572</v>
      </c>
      <c r="G396" s="106">
        <v>1.350987054371311</v>
      </c>
      <c r="H396" s="107">
        <v>1.8704329484439874</v>
      </c>
    </row>
    <row r="397" spans="1:8" ht="15.75" customHeight="1">
      <c r="A397" s="93"/>
      <c r="B397" s="99" t="s">
        <v>81</v>
      </c>
      <c r="C397" s="99" t="s">
        <v>131</v>
      </c>
      <c r="D397" s="100">
        <v>0</v>
      </c>
      <c r="E397" s="101">
        <v>14.703785568050277</v>
      </c>
      <c r="F397" s="101">
        <v>17.000567608880573</v>
      </c>
      <c r="G397" s="101"/>
      <c r="H397" s="102">
        <v>4.7979933906805545</v>
      </c>
    </row>
    <row r="398" spans="1:8" ht="15.75" customHeight="1">
      <c r="A398" s="93"/>
      <c r="B398" s="103"/>
      <c r="C398" s="104" t="s">
        <v>74</v>
      </c>
      <c r="D398" s="105">
        <v>13.24747745310173</v>
      </c>
      <c r="E398" s="106">
        <v>24.093036054623987</v>
      </c>
      <c r="F398" s="106">
        <v>13.29339492294805</v>
      </c>
      <c r="G398" s="106"/>
      <c r="H398" s="107">
        <v>5.602550381619471</v>
      </c>
    </row>
    <row r="399" spans="1:8" ht="15.75" customHeight="1">
      <c r="A399" s="93"/>
      <c r="B399" s="103"/>
      <c r="C399" s="104" t="s">
        <v>132</v>
      </c>
      <c r="D399" s="105">
        <v>0</v>
      </c>
      <c r="E399" s="106">
        <v>1.5252240450381624</v>
      </c>
      <c r="F399" s="106">
        <v>1.3300116710495062</v>
      </c>
      <c r="G399" s="106"/>
      <c r="H399" s="107">
        <v>0.9021717691283296</v>
      </c>
    </row>
    <row r="400" spans="1:8" ht="15.75" customHeight="1">
      <c r="A400" s="93"/>
      <c r="B400" s="99" t="s">
        <v>82</v>
      </c>
      <c r="C400" s="99" t="s">
        <v>131</v>
      </c>
      <c r="D400" s="100">
        <v>6.225094300000002</v>
      </c>
      <c r="E400" s="101">
        <v>6.995808928089458</v>
      </c>
      <c r="F400" s="101">
        <v>7.934275218624431</v>
      </c>
      <c r="G400" s="101">
        <v>9.72</v>
      </c>
      <c r="H400" s="102">
        <v>4.558993719906763</v>
      </c>
    </row>
    <row r="401" spans="1:8" ht="15.75" customHeight="1">
      <c r="A401" s="93"/>
      <c r="B401" s="103"/>
      <c r="C401" s="104" t="s">
        <v>74</v>
      </c>
      <c r="D401" s="105">
        <v>7.319251654750925</v>
      </c>
      <c r="E401" s="106">
        <v>8.966503063837393</v>
      </c>
      <c r="F401" s="106">
        <v>8.375823779164413</v>
      </c>
      <c r="G401" s="106">
        <v>10.60365746608632</v>
      </c>
      <c r="H401" s="107">
        <v>5.592612866161336</v>
      </c>
    </row>
    <row r="402" spans="1:8" ht="15.75" customHeight="1">
      <c r="A402" s="93"/>
      <c r="B402" s="103"/>
      <c r="C402" s="104" t="s">
        <v>132</v>
      </c>
      <c r="D402" s="105">
        <v>0.8514172012570659</v>
      </c>
      <c r="E402" s="106">
        <v>0.7802376152278752</v>
      </c>
      <c r="F402" s="106">
        <v>0.7351762662055356</v>
      </c>
      <c r="G402" s="106">
        <v>0.9165530100462662</v>
      </c>
      <c r="H402" s="107">
        <v>0.8152475602052989</v>
      </c>
    </row>
    <row r="403" spans="1:8" ht="15.75" customHeight="1">
      <c r="A403" s="93"/>
      <c r="B403" s="99" t="s">
        <v>83</v>
      </c>
      <c r="C403" s="99" t="s">
        <v>131</v>
      </c>
      <c r="D403" s="100">
        <v>3.519</v>
      </c>
      <c r="E403" s="101">
        <v>2.277263320837698</v>
      </c>
      <c r="F403" s="101">
        <v>0.04569400144721322</v>
      </c>
      <c r="G403" s="101">
        <v>0.629</v>
      </c>
      <c r="H403" s="102">
        <v>2.9474959397730167</v>
      </c>
    </row>
    <row r="404" spans="1:8" ht="15.75" customHeight="1">
      <c r="A404" s="93"/>
      <c r="B404" s="103"/>
      <c r="C404" s="104" t="s">
        <v>74</v>
      </c>
      <c r="D404" s="105">
        <v>5.393675413766998</v>
      </c>
      <c r="E404" s="106">
        <v>4.626309480955733</v>
      </c>
      <c r="F404" s="106">
        <v>0.1317121059426768</v>
      </c>
      <c r="G404" s="106">
        <v>0.570437498870014</v>
      </c>
      <c r="H404" s="107">
        <v>2.3400633089757137</v>
      </c>
    </row>
    <row r="405" spans="1:8" ht="15.75" customHeight="1">
      <c r="A405" s="93"/>
      <c r="B405" s="103"/>
      <c r="C405" s="104" t="s">
        <v>132</v>
      </c>
      <c r="D405" s="105">
        <v>0.604914740070082</v>
      </c>
      <c r="E405" s="106">
        <v>0.5612635050588063</v>
      </c>
      <c r="F405" s="106">
        <v>0.3416833333333334</v>
      </c>
      <c r="G405" s="106">
        <v>0.8042792700602149</v>
      </c>
      <c r="H405" s="107">
        <v>2.6785948867519487</v>
      </c>
    </row>
    <row r="406" spans="1:8" ht="15.75" customHeight="1">
      <c r="A406" s="93"/>
      <c r="B406" s="99" t="s">
        <v>84</v>
      </c>
      <c r="C406" s="99" t="s">
        <v>131</v>
      </c>
      <c r="D406" s="100">
        <v>38.027</v>
      </c>
      <c r="E406" s="101">
        <v>58.234733704759535</v>
      </c>
      <c r="F406" s="101">
        <v>26.7071025182339</v>
      </c>
      <c r="G406" s="101"/>
      <c r="H406" s="102">
        <v>37.514948322505404</v>
      </c>
    </row>
    <row r="407" spans="1:8" ht="15.75" customHeight="1">
      <c r="A407" s="93"/>
      <c r="B407" s="103"/>
      <c r="C407" s="104" t="s">
        <v>74</v>
      </c>
      <c r="D407" s="105">
        <v>53.550289180480895</v>
      </c>
      <c r="E407" s="106">
        <v>78.04964813107662</v>
      </c>
      <c r="F407" s="106">
        <v>37.973045178116564</v>
      </c>
      <c r="G407" s="106"/>
      <c r="H407" s="107">
        <v>39.22944643937079</v>
      </c>
    </row>
    <row r="408" spans="1:8" ht="15.75" customHeight="1">
      <c r="A408" s="93"/>
      <c r="B408" s="103"/>
      <c r="C408" s="104" t="s">
        <v>132</v>
      </c>
      <c r="D408" s="105">
        <v>0.7340889416321295</v>
      </c>
      <c r="E408" s="106">
        <v>0.758284899282491</v>
      </c>
      <c r="F408" s="106">
        <v>0.6766492205825617</v>
      </c>
      <c r="G408" s="106"/>
      <c r="H408" s="107">
        <v>1.034034039079457</v>
      </c>
    </row>
    <row r="409" spans="1:8" ht="15.75" customHeight="1">
      <c r="A409" s="93"/>
      <c r="B409" s="99" t="s">
        <v>85</v>
      </c>
      <c r="C409" s="99" t="s">
        <v>131</v>
      </c>
      <c r="D409" s="100">
        <v>41.594</v>
      </c>
      <c r="E409" s="101">
        <v>38.426742720956554</v>
      </c>
      <c r="F409" s="101">
        <v>7.778823341830774</v>
      </c>
      <c r="G409" s="101">
        <v>10.16695</v>
      </c>
      <c r="H409" s="102">
        <v>6.412841166199623</v>
      </c>
    </row>
    <row r="410" spans="1:8" ht="15.75" customHeight="1">
      <c r="A410" s="93"/>
      <c r="B410" s="103"/>
      <c r="C410" s="104" t="s">
        <v>74</v>
      </c>
      <c r="D410" s="105">
        <v>25.736340953687908</v>
      </c>
      <c r="E410" s="106">
        <v>30.929128581806992</v>
      </c>
      <c r="F410" s="106">
        <v>8.358884846832389</v>
      </c>
      <c r="G410" s="106">
        <v>13.276171875594372</v>
      </c>
      <c r="H410" s="107">
        <v>5.548280505534214</v>
      </c>
    </row>
    <row r="411" spans="1:8" ht="15.75" customHeight="1">
      <c r="A411" s="93"/>
      <c r="B411" s="103"/>
      <c r="C411" s="104" t="s">
        <v>132</v>
      </c>
      <c r="D411" s="105">
        <v>1.4167754864949722</v>
      </c>
      <c r="E411" s="106">
        <v>1.206812305391938</v>
      </c>
      <c r="F411" s="106">
        <v>0.8790680628183664</v>
      </c>
      <c r="G411" s="106">
        <v>0.5839194247885983</v>
      </c>
      <c r="H411" s="107">
        <v>0.82308492304649</v>
      </c>
    </row>
    <row r="412" spans="1:8" ht="15.75" customHeight="1">
      <c r="A412" s="93"/>
      <c r="B412" s="99" t="s">
        <v>86</v>
      </c>
      <c r="C412" s="99" t="s">
        <v>131</v>
      </c>
      <c r="D412" s="100">
        <v>57.921</v>
      </c>
      <c r="E412" s="101">
        <v>109.86370358249535</v>
      </c>
      <c r="F412" s="101">
        <v>185.3892940980243</v>
      </c>
      <c r="G412" s="101">
        <v>13.814</v>
      </c>
      <c r="H412" s="102">
        <v>256.16014713493666</v>
      </c>
    </row>
    <row r="413" spans="1:8" ht="15.75" customHeight="1">
      <c r="A413" s="93"/>
      <c r="B413" s="103"/>
      <c r="C413" s="104" t="s">
        <v>74</v>
      </c>
      <c r="D413" s="105">
        <v>35.68706691182813</v>
      </c>
      <c r="E413" s="106">
        <v>73.45794944424274</v>
      </c>
      <c r="F413" s="106">
        <v>147.23000428694536</v>
      </c>
      <c r="G413" s="192">
        <v>8.765690171964692</v>
      </c>
      <c r="H413" s="107">
        <v>56.54115045163348</v>
      </c>
    </row>
    <row r="414" spans="1:8" ht="15.75" customHeight="1">
      <c r="A414" s="93"/>
      <c r="B414" s="103"/>
      <c r="C414" s="104" t="s">
        <v>132</v>
      </c>
      <c r="D414" s="105">
        <v>1.9427620052089862</v>
      </c>
      <c r="E414" s="106">
        <v>1.5272214836393232</v>
      </c>
      <c r="F414" s="106">
        <v>1.2269847181877354</v>
      </c>
      <c r="G414" s="229">
        <v>1.5759169818916618</v>
      </c>
      <c r="H414" s="191">
        <v>5.35021490485491</v>
      </c>
    </row>
    <row r="415" spans="1:8" ht="15.75" customHeight="1">
      <c r="A415" s="93"/>
      <c r="B415" s="99" t="s">
        <v>87</v>
      </c>
      <c r="C415" s="99" t="s">
        <v>131</v>
      </c>
      <c r="D415" s="100">
        <v>19.046</v>
      </c>
      <c r="E415" s="101">
        <v>71.44576130098507</v>
      </c>
      <c r="F415" s="101">
        <v>21.4795006680956</v>
      </c>
      <c r="G415" s="101">
        <v>61.3</v>
      </c>
      <c r="H415" s="102">
        <v>54.984424257998114</v>
      </c>
    </row>
    <row r="416" spans="1:8" ht="15.75" customHeight="1">
      <c r="A416" s="93"/>
      <c r="B416" s="103"/>
      <c r="C416" s="104" t="s">
        <v>74</v>
      </c>
      <c r="D416" s="105">
        <v>37.83533514620656</v>
      </c>
      <c r="E416" s="106">
        <v>51.414334668027976</v>
      </c>
      <c r="F416" s="106">
        <v>19.64577786149469</v>
      </c>
      <c r="G416" s="106">
        <v>49.20882520372652</v>
      </c>
      <c r="H416" s="107">
        <v>28.863513648152104</v>
      </c>
    </row>
    <row r="417" spans="1:8" ht="15.75" customHeight="1">
      <c r="A417" s="93"/>
      <c r="B417" s="103"/>
      <c r="C417" s="104" t="s">
        <v>132</v>
      </c>
      <c r="D417" s="105">
        <v>0.4620483326914447</v>
      </c>
      <c r="E417" s="106">
        <v>1.3806918671365835</v>
      </c>
      <c r="F417" s="106">
        <v>1.5976188057578307</v>
      </c>
      <c r="G417" s="106">
        <v>1.1696198395588204</v>
      </c>
      <c r="H417" s="107">
        <v>1.4650172303896274</v>
      </c>
    </row>
    <row r="418" spans="1:8" ht="15.75" customHeight="1">
      <c r="A418" s="93"/>
      <c r="B418" s="99" t="s">
        <v>88</v>
      </c>
      <c r="C418" s="99" t="s">
        <v>131</v>
      </c>
      <c r="D418" s="100">
        <v>14.412</v>
      </c>
      <c r="E418" s="101">
        <v>17.667042846990743</v>
      </c>
      <c r="F418" s="101">
        <v>9.18091950103228</v>
      </c>
      <c r="G418" s="101">
        <v>13.068999999999999</v>
      </c>
      <c r="H418" s="102">
        <v>10.692485270915347</v>
      </c>
    </row>
    <row r="419" spans="1:8" ht="15.75" customHeight="1">
      <c r="A419" s="93"/>
      <c r="B419" s="103"/>
      <c r="C419" s="104" t="s">
        <v>74</v>
      </c>
      <c r="D419" s="105">
        <v>13.136813388434254</v>
      </c>
      <c r="E419" s="106">
        <v>13.088648643751318</v>
      </c>
      <c r="F419" s="106">
        <v>11.529796437595968</v>
      </c>
      <c r="G419" s="106">
        <v>9.871219644817764</v>
      </c>
      <c r="H419" s="107">
        <v>10.421141210430541</v>
      </c>
    </row>
    <row r="420" spans="1:8" ht="15.75" customHeight="1">
      <c r="A420" s="93"/>
      <c r="B420" s="103"/>
      <c r="C420" s="104" t="s">
        <v>132</v>
      </c>
      <c r="D420" s="105">
        <v>1.0970299405402721</v>
      </c>
      <c r="E420" s="106">
        <v>1.261403377925411</v>
      </c>
      <c r="F420" s="106">
        <v>0.7887267253347284</v>
      </c>
      <c r="G420" s="106">
        <v>1.6805982977833902</v>
      </c>
      <c r="H420" s="107">
        <v>1.3118869858915734</v>
      </c>
    </row>
    <row r="421" spans="1:8" ht="15.75" customHeight="1">
      <c r="A421" s="93"/>
      <c r="B421" s="99" t="s">
        <v>89</v>
      </c>
      <c r="C421" s="99" t="s">
        <v>131</v>
      </c>
      <c r="D421" s="100">
        <v>31.547</v>
      </c>
      <c r="E421" s="101">
        <v>29.111366158517214</v>
      </c>
      <c r="F421" s="101">
        <v>9.034818004253951</v>
      </c>
      <c r="G421" s="101"/>
      <c r="H421" s="102">
        <v>26.969962848406535</v>
      </c>
    </row>
    <row r="422" spans="1:8" ht="15.75" customHeight="1">
      <c r="A422" s="93"/>
      <c r="B422" s="103"/>
      <c r="C422" s="104" t="s">
        <v>74</v>
      </c>
      <c r="D422" s="105">
        <v>38.567102686328326</v>
      </c>
      <c r="E422" s="106">
        <v>44.33988834951913</v>
      </c>
      <c r="F422" s="106">
        <v>19.61556553722107</v>
      </c>
      <c r="G422" s="106"/>
      <c r="H422" s="107">
        <v>22.7017019799165</v>
      </c>
    </row>
    <row r="423" spans="1:8" ht="15.75" customHeight="1">
      <c r="A423" s="93"/>
      <c r="B423" s="103"/>
      <c r="C423" s="104" t="s">
        <v>132</v>
      </c>
      <c r="D423" s="105">
        <v>0.7508104977924612</v>
      </c>
      <c r="E423" s="106">
        <v>0.6087797664327513</v>
      </c>
      <c r="F423" s="106">
        <v>0.44972649009136584</v>
      </c>
      <c r="G423" s="106"/>
      <c r="H423" s="107">
        <v>1.0206606098644475</v>
      </c>
    </row>
    <row r="424" spans="1:8" ht="15.75" customHeight="1">
      <c r="A424" s="93"/>
      <c r="B424" s="99" t="s">
        <v>90</v>
      </c>
      <c r="C424" s="99" t="s">
        <v>131</v>
      </c>
      <c r="D424" s="100">
        <v>89.60480000000001</v>
      </c>
      <c r="E424" s="101">
        <v>83.11731088677342</v>
      </c>
      <c r="F424" s="101">
        <v>11.510018152546467</v>
      </c>
      <c r="G424" s="101"/>
      <c r="H424" s="102">
        <v>30.930707392411957</v>
      </c>
    </row>
    <row r="425" spans="1:8" ht="15.75" customHeight="1">
      <c r="A425" s="93"/>
      <c r="B425" s="103"/>
      <c r="C425" s="104" t="s">
        <v>74</v>
      </c>
      <c r="D425" s="105">
        <v>44.61147682458852</v>
      </c>
      <c r="E425" s="106">
        <v>45.784021911488026</v>
      </c>
      <c r="F425" s="106">
        <v>14.62977032198987</v>
      </c>
      <c r="G425" s="106"/>
      <c r="H425" s="107">
        <v>15.444813917197742</v>
      </c>
    </row>
    <row r="426" spans="1:8" ht="15.75" customHeight="1">
      <c r="A426" s="93"/>
      <c r="B426" s="103"/>
      <c r="C426" s="104" t="s">
        <v>132</v>
      </c>
      <c r="D426" s="105">
        <v>1.722997205234447</v>
      </c>
      <c r="E426" s="106">
        <v>1.816972865604418</v>
      </c>
      <c r="F426" s="106">
        <v>0.7282901673177263</v>
      </c>
      <c r="G426" s="106"/>
      <c r="H426" s="107">
        <v>1.3345694573852918</v>
      </c>
    </row>
    <row r="427" spans="1:8" ht="15.75" customHeight="1">
      <c r="A427" s="93"/>
      <c r="B427" s="99" t="s">
        <v>91</v>
      </c>
      <c r="C427" s="99" t="s">
        <v>131</v>
      </c>
      <c r="D427" s="100">
        <v>5.5009999999999994</v>
      </c>
      <c r="E427" s="101">
        <v>4.14767959779451</v>
      </c>
      <c r="F427" s="101">
        <v>2.668832157080411</v>
      </c>
      <c r="G427" s="101"/>
      <c r="H427" s="102">
        <v>4.067994396266881</v>
      </c>
    </row>
    <row r="428" spans="1:8" ht="15.75" customHeight="1">
      <c r="A428" s="93"/>
      <c r="B428" s="103"/>
      <c r="C428" s="104" t="s">
        <v>74</v>
      </c>
      <c r="D428" s="105">
        <v>7.136100794849712</v>
      </c>
      <c r="E428" s="106">
        <v>6.278398053706009</v>
      </c>
      <c r="F428" s="106">
        <v>4.451230572205622</v>
      </c>
      <c r="G428" s="106"/>
      <c r="H428" s="107">
        <v>4.5535904165941465</v>
      </c>
    </row>
    <row r="429" spans="1:8" ht="15.75" customHeight="1">
      <c r="A429" s="93"/>
      <c r="B429" s="103"/>
      <c r="C429" s="104" t="s">
        <v>132</v>
      </c>
      <c r="D429" s="105">
        <v>0.6721777299085799</v>
      </c>
      <c r="E429" s="106">
        <v>0.6425175614940495</v>
      </c>
      <c r="F429" s="106">
        <v>0.5408385055087938</v>
      </c>
      <c r="G429" s="106"/>
      <c r="H429" s="107">
        <v>1.004452950810823</v>
      </c>
    </row>
    <row r="430" spans="1:8" ht="15.75" customHeight="1">
      <c r="A430" s="93"/>
      <c r="B430" s="99" t="s">
        <v>92</v>
      </c>
      <c r="C430" s="99" t="s">
        <v>131</v>
      </c>
      <c r="D430" s="100">
        <v>17.146</v>
      </c>
      <c r="E430" s="101">
        <v>11.145288734042733</v>
      </c>
      <c r="F430" s="101">
        <v>8.079172217459753</v>
      </c>
      <c r="G430" s="101">
        <v>25.5685</v>
      </c>
      <c r="H430" s="102">
        <v>25.982264208978613</v>
      </c>
    </row>
    <row r="431" spans="1:8" ht="15.75" customHeight="1">
      <c r="A431" s="93"/>
      <c r="B431" s="103"/>
      <c r="C431" s="104" t="s">
        <v>74</v>
      </c>
      <c r="D431" s="105">
        <v>16.464222741274966</v>
      </c>
      <c r="E431" s="106">
        <v>8.794602786365473</v>
      </c>
      <c r="F431" s="106">
        <v>8.784036308552254</v>
      </c>
      <c r="G431" s="106">
        <v>10.842632487127561</v>
      </c>
      <c r="H431" s="107">
        <v>8.100896976213736</v>
      </c>
    </row>
    <row r="432" spans="1:8" ht="15.75" customHeight="1">
      <c r="A432" s="93"/>
      <c r="B432" s="103"/>
      <c r="C432" s="104" t="s">
        <v>132</v>
      </c>
      <c r="D432" s="105">
        <v>1.142780943605176</v>
      </c>
      <c r="E432" s="106">
        <v>2.276065139971424</v>
      </c>
      <c r="F432" s="106">
        <v>1.0564951096014206</v>
      </c>
      <c r="G432" s="106">
        <v>1.7824038602197283</v>
      </c>
      <c r="H432" s="107">
        <v>2.201946409601604</v>
      </c>
    </row>
    <row r="433" spans="1:8" ht="15.75" customHeight="1">
      <c r="A433" s="93"/>
      <c r="B433" s="99" t="s">
        <v>93</v>
      </c>
      <c r="C433" s="99" t="s">
        <v>131</v>
      </c>
      <c r="D433" s="100">
        <v>29.484</v>
      </c>
      <c r="E433" s="101">
        <v>0.11701353031972359</v>
      </c>
      <c r="F433" s="101">
        <v>1.2005251311337513</v>
      </c>
      <c r="G433" s="101">
        <v>1.007</v>
      </c>
      <c r="H433" s="102">
        <v>0.6189991473178957</v>
      </c>
    </row>
    <row r="434" spans="1:8" ht="15.75" customHeight="1">
      <c r="A434" s="93"/>
      <c r="B434" s="103"/>
      <c r="C434" s="104" t="s">
        <v>74</v>
      </c>
      <c r="D434" s="105">
        <v>5.615151466571053</v>
      </c>
      <c r="E434" s="106">
        <v>0.3645670314169605</v>
      </c>
      <c r="F434" s="106">
        <v>2.094056246320473</v>
      </c>
      <c r="G434" s="106">
        <v>1.8684037183298396</v>
      </c>
      <c r="H434" s="107">
        <v>1.080980848168203</v>
      </c>
    </row>
    <row r="435" spans="1:8" ht="15.75" customHeight="1">
      <c r="A435" s="93"/>
      <c r="B435" s="103"/>
      <c r="C435" s="104" t="s">
        <v>132</v>
      </c>
      <c r="D435" s="105">
        <v>4.826766383949699</v>
      </c>
      <c r="E435" s="106">
        <v>0.3676221187822082</v>
      </c>
      <c r="F435" s="106">
        <v>1.2026943786381843</v>
      </c>
      <c r="G435" s="106">
        <v>1.0804998851102248</v>
      </c>
      <c r="H435" s="107">
        <v>0.7245261768115807</v>
      </c>
    </row>
    <row r="436" spans="1:8" ht="15.75" customHeight="1">
      <c r="A436" s="93"/>
      <c r="B436" s="99" t="s">
        <v>94</v>
      </c>
      <c r="C436" s="99" t="s">
        <v>131</v>
      </c>
      <c r="D436" s="100">
        <v>141.054</v>
      </c>
      <c r="E436" s="101">
        <v>89.05229715152844</v>
      </c>
      <c r="F436" s="101">
        <v>99.7697889455076</v>
      </c>
      <c r="G436" s="101"/>
      <c r="H436" s="102">
        <v>82.92938576332702</v>
      </c>
    </row>
    <row r="437" spans="1:8" ht="15.75" customHeight="1">
      <c r="A437" s="93"/>
      <c r="B437" s="103"/>
      <c r="C437" s="104" t="s">
        <v>74</v>
      </c>
      <c r="D437" s="105">
        <v>137.39373666577063</v>
      </c>
      <c r="E437" s="106">
        <v>248.45206594523296</v>
      </c>
      <c r="F437" s="106">
        <v>98.14512119939359</v>
      </c>
      <c r="G437" s="106"/>
      <c r="H437" s="107">
        <v>85.35276818572643</v>
      </c>
    </row>
    <row r="438" spans="1:8" ht="15.75" customHeight="1">
      <c r="A438" s="93"/>
      <c r="B438" s="103"/>
      <c r="C438" s="104" t="s">
        <v>132</v>
      </c>
      <c r="D438" s="105">
        <v>1.9917294726616355</v>
      </c>
      <c r="E438" s="106">
        <v>0.5176949846445137</v>
      </c>
      <c r="F438" s="106">
        <v>0.9013250658026593</v>
      </c>
      <c r="G438" s="106"/>
      <c r="H438" s="107">
        <v>1.2743573334277374</v>
      </c>
    </row>
    <row r="439" spans="1:8" ht="15.75" customHeight="1">
      <c r="A439" s="93"/>
      <c r="B439" s="99" t="s">
        <v>95</v>
      </c>
      <c r="C439" s="99" t="s">
        <v>131</v>
      </c>
      <c r="D439" s="100">
        <v>124.73400000000001</v>
      </c>
      <c r="E439" s="101">
        <v>157.03415792035656</v>
      </c>
      <c r="F439" s="101">
        <v>111.95904598367446</v>
      </c>
      <c r="G439" s="101"/>
      <c r="H439" s="102">
        <v>97.04136632382807</v>
      </c>
    </row>
    <row r="440" spans="1:8" ht="15.75" customHeight="1">
      <c r="A440" s="93"/>
      <c r="B440" s="103"/>
      <c r="C440" s="104" t="s">
        <v>74</v>
      </c>
      <c r="D440" s="105">
        <v>87.47739499805503</v>
      </c>
      <c r="E440" s="106">
        <v>126.220951389886</v>
      </c>
      <c r="F440" s="106">
        <v>97.51287188104847</v>
      </c>
      <c r="G440" s="106"/>
      <c r="H440" s="107">
        <v>74.74091851486234</v>
      </c>
    </row>
    <row r="441" spans="1:8" ht="15.75" customHeight="1">
      <c r="A441" s="93"/>
      <c r="B441" s="103"/>
      <c r="C441" s="104" t="s">
        <v>132</v>
      </c>
      <c r="D441" s="105">
        <v>2.1746957614028437</v>
      </c>
      <c r="E441" s="106">
        <v>1.012771247304544</v>
      </c>
      <c r="F441" s="106">
        <v>1.0446633285825928</v>
      </c>
      <c r="G441" s="106"/>
      <c r="H441" s="107">
        <v>1.20946105883303</v>
      </c>
    </row>
    <row r="442" spans="1:8" ht="15.75" customHeight="1">
      <c r="A442" s="93"/>
      <c r="B442" s="99" t="s">
        <v>96</v>
      </c>
      <c r="C442" s="99" t="s">
        <v>131</v>
      </c>
      <c r="D442" s="100">
        <v>16.854</v>
      </c>
      <c r="E442" s="101">
        <v>29.239380960918282</v>
      </c>
      <c r="F442" s="101">
        <v>47.99351561442407</v>
      </c>
      <c r="G442" s="101">
        <v>0.595</v>
      </c>
      <c r="H442" s="102">
        <v>35.15145157826334</v>
      </c>
    </row>
    <row r="443" spans="1:8" ht="15.75" customHeight="1">
      <c r="A443" s="93"/>
      <c r="B443" s="103"/>
      <c r="C443" s="104" t="s">
        <v>74</v>
      </c>
      <c r="D443" s="105">
        <v>22.397118313203976</v>
      </c>
      <c r="E443" s="106">
        <v>36.75666335741886</v>
      </c>
      <c r="F443" s="106">
        <v>45.83652967299039</v>
      </c>
      <c r="G443" s="192">
        <v>0.7785833676487456</v>
      </c>
      <c r="H443" s="107">
        <v>27.814553683126782</v>
      </c>
    </row>
    <row r="444" spans="1:8" ht="15.75" customHeight="1">
      <c r="A444" s="93"/>
      <c r="B444" s="103"/>
      <c r="C444" s="104" t="s">
        <v>132</v>
      </c>
      <c r="D444" s="105">
        <v>0.7665970931663858</v>
      </c>
      <c r="E444" s="106">
        <v>0.5259438136738668</v>
      </c>
      <c r="F444" s="106">
        <v>1.0748421906312255</v>
      </c>
      <c r="G444" s="229">
        <v>0.764208464659152</v>
      </c>
      <c r="H444" s="107">
        <v>0.8108542100566166</v>
      </c>
    </row>
    <row r="445" spans="1:8" ht="15.75" customHeight="1">
      <c r="A445" s="93"/>
      <c r="B445" s="99" t="s">
        <v>97</v>
      </c>
      <c r="C445" s="99" t="s">
        <v>131</v>
      </c>
      <c r="D445" s="100">
        <v>0.433</v>
      </c>
      <c r="E445" s="101">
        <v>0.13001503368858175</v>
      </c>
      <c r="F445" s="101">
        <v>0.705</v>
      </c>
      <c r="G445" s="101"/>
      <c r="H445" s="102">
        <v>0.671</v>
      </c>
    </row>
    <row r="446" spans="1:8" ht="15.75" customHeight="1">
      <c r="A446" s="93"/>
      <c r="B446" s="103"/>
      <c r="C446" s="104" t="s">
        <v>74</v>
      </c>
      <c r="D446" s="105">
        <v>0.13469025476778368</v>
      </c>
      <c r="E446" s="106">
        <v>0.4114129245734056</v>
      </c>
      <c r="F446" s="106">
        <v>0.235</v>
      </c>
      <c r="G446" s="106"/>
      <c r="H446" s="107">
        <v>0.246</v>
      </c>
    </row>
    <row r="447" spans="1:8" ht="15.75" customHeight="1">
      <c r="A447" s="93"/>
      <c r="B447" s="108"/>
      <c r="C447" s="109" t="s">
        <v>132</v>
      </c>
      <c r="D447" s="110">
        <v>3.2147834358656846</v>
      </c>
      <c r="E447" s="111">
        <v>0.3160207808818705</v>
      </c>
      <c r="F447" s="111">
        <v>3</v>
      </c>
      <c r="G447" s="111"/>
      <c r="H447" s="112">
        <v>2.7276422764227646</v>
      </c>
    </row>
    <row r="448" spans="1:17" ht="15.75" customHeight="1">
      <c r="A448" s="93"/>
      <c r="B448" s="114" t="s">
        <v>47</v>
      </c>
      <c r="C448" s="113"/>
      <c r="D448" s="113"/>
      <c r="E448" s="113"/>
      <c r="F448" s="113"/>
      <c r="G448" s="113"/>
      <c r="K448" s="93"/>
      <c r="L448" s="93"/>
      <c r="M448" s="93"/>
      <c r="N448" s="93"/>
      <c r="O448" s="93"/>
      <c r="P448" s="93"/>
      <c r="Q448" s="93"/>
    </row>
    <row r="449" spans="1:17" ht="15.75" customHeight="1">
      <c r="A449" s="93"/>
      <c r="B449" s="94" t="s">
        <v>76</v>
      </c>
      <c r="C449" s="94" t="s">
        <v>67</v>
      </c>
      <c r="D449" s="95" t="s">
        <v>68</v>
      </c>
      <c r="E449" s="96" t="s">
        <v>69</v>
      </c>
      <c r="F449" s="96" t="s">
        <v>70</v>
      </c>
      <c r="G449" s="96" t="s">
        <v>71</v>
      </c>
      <c r="H449" s="97" t="s">
        <v>72</v>
      </c>
      <c r="K449" s="93"/>
      <c r="L449" s="93"/>
      <c r="M449" s="93"/>
      <c r="N449" s="93"/>
      <c r="O449" s="93"/>
      <c r="P449" s="93"/>
      <c r="Q449" s="93"/>
    </row>
    <row r="450" spans="1:8" ht="15.75" customHeight="1">
      <c r="A450" s="93"/>
      <c r="B450" s="99" t="s">
        <v>77</v>
      </c>
      <c r="C450" s="99" t="s">
        <v>131</v>
      </c>
      <c r="D450" s="100">
        <v>5.699397475456239</v>
      </c>
      <c r="E450" s="101">
        <v>3.5222825611811817</v>
      </c>
      <c r="F450" s="101">
        <v>1.1865536581462306</v>
      </c>
      <c r="G450" s="101">
        <v>7.2277072334227395</v>
      </c>
      <c r="H450" s="102">
        <v>11.435245870751103</v>
      </c>
    </row>
    <row r="451" spans="1:8" ht="15.75" customHeight="1">
      <c r="A451" s="93"/>
      <c r="B451" s="103"/>
      <c r="C451" s="104" t="s">
        <v>74</v>
      </c>
      <c r="D451" s="105">
        <v>3.002</v>
      </c>
      <c r="E451" s="106">
        <v>2.3639999999999994</v>
      </c>
      <c r="F451" s="106">
        <v>2.217313944036796</v>
      </c>
      <c r="G451" s="106">
        <v>6.434000000000001</v>
      </c>
      <c r="H451" s="107">
        <v>6.457999999999999</v>
      </c>
    </row>
    <row r="452" spans="1:8" ht="15.75" customHeight="1">
      <c r="A452" s="93"/>
      <c r="B452" s="103"/>
      <c r="C452" s="104" t="s">
        <v>132</v>
      </c>
      <c r="D452" s="105">
        <v>1.7221808851013667</v>
      </c>
      <c r="E452" s="106">
        <v>1.3954199469386992</v>
      </c>
      <c r="F452" s="106">
        <v>0.8902707863602138</v>
      </c>
      <c r="G452" s="106">
        <v>0.8157466470694349</v>
      </c>
      <c r="H452" s="107">
        <v>1.1983746537468758</v>
      </c>
    </row>
    <row r="453" spans="1:8" ht="15.75" customHeight="1">
      <c r="A453" s="93"/>
      <c r="B453" s="99" t="s">
        <v>79</v>
      </c>
      <c r="C453" s="99" t="s">
        <v>131</v>
      </c>
      <c r="D453" s="100">
        <v>23.624517625425597</v>
      </c>
      <c r="E453" s="101">
        <v>110.7332643696461</v>
      </c>
      <c r="F453" s="101">
        <v>56.068414547632784</v>
      </c>
      <c r="G453" s="101"/>
      <c r="H453" s="102">
        <v>32.5107431050103</v>
      </c>
    </row>
    <row r="454" spans="1:8" ht="15.75" customHeight="1">
      <c r="A454" s="93"/>
      <c r="B454" s="103"/>
      <c r="C454" s="104" t="s">
        <v>74</v>
      </c>
      <c r="D454" s="105">
        <v>18.831999999999997</v>
      </c>
      <c r="E454" s="106">
        <v>73.503</v>
      </c>
      <c r="F454" s="106">
        <v>83.38485005010764</v>
      </c>
      <c r="G454" s="106"/>
      <c r="H454" s="107">
        <v>77.062</v>
      </c>
    </row>
    <row r="455" spans="1:8" ht="15.75" customHeight="1">
      <c r="A455" s="93"/>
      <c r="B455" s="103"/>
      <c r="C455" s="104" t="s">
        <v>132</v>
      </c>
      <c r="D455" s="105">
        <v>1.0226749474444323</v>
      </c>
      <c r="E455" s="106">
        <v>0.942710174202317</v>
      </c>
      <c r="F455" s="106">
        <v>0.6864145639625141</v>
      </c>
      <c r="G455" s="106"/>
      <c r="H455" s="107">
        <v>0.4178194681920357</v>
      </c>
    </row>
    <row r="456" spans="1:8" ht="15.75" customHeight="1">
      <c r="A456" s="93"/>
      <c r="B456" s="99" t="s">
        <v>80</v>
      </c>
      <c r="C456" s="99" t="s">
        <v>131</v>
      </c>
      <c r="D456" s="100">
        <v>35.2711124665753</v>
      </c>
      <c r="E456" s="101">
        <v>52.930644978532065</v>
      </c>
      <c r="F456" s="101">
        <v>21.160921416346362</v>
      </c>
      <c r="G456" s="101">
        <v>41.41248219570826</v>
      </c>
      <c r="H456" s="102">
        <v>57.42544335808415</v>
      </c>
    </row>
    <row r="457" spans="1:8" ht="15.75" customHeight="1">
      <c r="A457" s="93"/>
      <c r="B457" s="103"/>
      <c r="C457" s="104" t="s">
        <v>74</v>
      </c>
      <c r="D457" s="105">
        <v>23.274</v>
      </c>
      <c r="E457" s="106">
        <v>42.878</v>
      </c>
      <c r="F457" s="106">
        <v>32.2699154119391</v>
      </c>
      <c r="G457" s="106">
        <v>60.675</v>
      </c>
      <c r="H457" s="107">
        <v>68.70000000000002</v>
      </c>
    </row>
    <row r="458" spans="1:8" ht="15.75" customHeight="1">
      <c r="A458" s="93"/>
      <c r="B458" s="103"/>
      <c r="C458" s="104" t="s">
        <v>132</v>
      </c>
      <c r="D458" s="105">
        <v>1.8936681075820185</v>
      </c>
      <c r="E458" s="106">
        <v>1.9360810307575713</v>
      </c>
      <c r="F458" s="106">
        <v>0.5450926238131341</v>
      </c>
      <c r="G458" s="106">
        <v>0.7029727740012728</v>
      </c>
      <c r="H458" s="107">
        <v>0.6649656823540923</v>
      </c>
    </row>
    <row r="459" spans="1:8" ht="15.75" customHeight="1">
      <c r="A459" s="93"/>
      <c r="B459" s="99" t="s">
        <v>81</v>
      </c>
      <c r="C459" s="99" t="s">
        <v>131</v>
      </c>
      <c r="D459" s="100"/>
      <c r="E459" s="101"/>
      <c r="F459" s="101">
        <v>0.027530464131840415</v>
      </c>
      <c r="G459" s="101"/>
      <c r="H459" s="102">
        <v>0.005311118125036239</v>
      </c>
    </row>
    <row r="460" spans="1:8" ht="15.75" customHeight="1">
      <c r="A460" s="93"/>
      <c r="B460" s="103"/>
      <c r="C460" s="104" t="s">
        <v>74</v>
      </c>
      <c r="D460" s="105"/>
      <c r="E460" s="106"/>
      <c r="F460" s="106">
        <v>0.01624815991649495</v>
      </c>
      <c r="G460" s="106"/>
      <c r="H460" s="107">
        <v>0.008</v>
      </c>
    </row>
    <row r="461" spans="1:8" ht="15.75" customHeight="1">
      <c r="A461" s="93"/>
      <c r="B461" s="103"/>
      <c r="C461" s="104" t="s">
        <v>132</v>
      </c>
      <c r="D461" s="105"/>
      <c r="E461" s="106"/>
      <c r="F461" s="106">
        <v>1.5906799999999999</v>
      </c>
      <c r="G461" s="106"/>
      <c r="H461" s="107">
        <v>0.66388976562953</v>
      </c>
    </row>
    <row r="462" spans="1:8" ht="15.75" customHeight="1">
      <c r="A462" s="93"/>
      <c r="B462" s="99" t="s">
        <v>82</v>
      </c>
      <c r="C462" s="99" t="s">
        <v>131</v>
      </c>
      <c r="D462" s="100"/>
      <c r="E462" s="101"/>
      <c r="F462" s="101">
        <v>0.2647316122678668</v>
      </c>
      <c r="G462" s="101"/>
      <c r="H462" s="102"/>
    </row>
    <row r="463" spans="1:8" ht="15.75" customHeight="1">
      <c r="A463" s="93"/>
      <c r="B463" s="103"/>
      <c r="C463" s="104" t="s">
        <v>74</v>
      </c>
      <c r="D463" s="105"/>
      <c r="E463" s="106"/>
      <c r="F463" s="106">
        <v>0.2107042674170386</v>
      </c>
      <c r="G463" s="106"/>
      <c r="H463" s="107"/>
    </row>
    <row r="464" spans="1:8" ht="15.75" customHeight="1">
      <c r="A464" s="93"/>
      <c r="B464" s="103"/>
      <c r="C464" s="104" t="s">
        <v>132</v>
      </c>
      <c r="D464" s="105"/>
      <c r="E464" s="106"/>
      <c r="F464" s="106">
        <v>1.1725015151515155</v>
      </c>
      <c r="G464" s="106"/>
      <c r="H464" s="107"/>
    </row>
    <row r="465" spans="1:8" ht="15.75" customHeight="1">
      <c r="A465" s="93"/>
      <c r="B465" s="99" t="s">
        <v>83</v>
      </c>
      <c r="C465" s="99" t="s">
        <v>131</v>
      </c>
      <c r="D465" s="100">
        <v>10.095757325844808</v>
      </c>
      <c r="E465" s="101">
        <v>6.34217446500072</v>
      </c>
      <c r="F465" s="101">
        <v>2.5899165867203897</v>
      </c>
      <c r="G465" s="101">
        <v>2.313937342057782</v>
      </c>
      <c r="H465" s="102">
        <v>5.949269395136749</v>
      </c>
    </row>
    <row r="466" spans="1:8" ht="15.75" customHeight="1">
      <c r="A466" s="93"/>
      <c r="B466" s="103"/>
      <c r="C466" s="104" t="s">
        <v>74</v>
      </c>
      <c r="D466" s="105">
        <v>5.775</v>
      </c>
      <c r="E466" s="106">
        <v>6.1</v>
      </c>
      <c r="F466" s="106">
        <v>6.521101188081925</v>
      </c>
      <c r="G466" s="106">
        <v>7.9239999999999995</v>
      </c>
      <c r="H466" s="107">
        <v>8.274000000000001</v>
      </c>
    </row>
    <row r="467" spans="1:8" ht="15.75" customHeight="1">
      <c r="A467" s="93"/>
      <c r="B467" s="103"/>
      <c r="C467" s="104" t="s">
        <v>132</v>
      </c>
      <c r="D467" s="105">
        <v>1.6448717983723093</v>
      </c>
      <c r="E467" s="106">
        <v>1.2397651658882698</v>
      </c>
      <c r="F467" s="106">
        <v>0.4089766512291278</v>
      </c>
      <c r="G467" s="106">
        <v>0.23601895073894427</v>
      </c>
      <c r="H467" s="107">
        <v>0.8629784838430489</v>
      </c>
    </row>
    <row r="468" spans="1:8" ht="15.75" customHeight="1">
      <c r="A468" s="93"/>
      <c r="B468" s="99" t="s">
        <v>84</v>
      </c>
      <c r="C468" s="99" t="s">
        <v>131</v>
      </c>
      <c r="D468" s="100"/>
      <c r="E468" s="101"/>
      <c r="F468" s="101">
        <v>0.015047412133739082</v>
      </c>
      <c r="G468" s="101"/>
      <c r="H468" s="102"/>
    </row>
    <row r="469" spans="1:8" ht="15.75" customHeight="1">
      <c r="A469" s="93"/>
      <c r="B469" s="103"/>
      <c r="C469" s="104" t="s">
        <v>74</v>
      </c>
      <c r="D469" s="105"/>
      <c r="E469" s="106"/>
      <c r="F469" s="106">
        <v>0.058636170764064216</v>
      </c>
      <c r="G469" s="106"/>
      <c r="H469" s="107"/>
    </row>
    <row r="470" spans="1:8" ht="15.75" customHeight="1">
      <c r="A470" s="93"/>
      <c r="B470" s="103"/>
      <c r="C470" s="104" t="s">
        <v>132</v>
      </c>
      <c r="D470" s="105"/>
      <c r="E470" s="106"/>
      <c r="F470" s="106">
        <v>0.2566233766233767</v>
      </c>
      <c r="G470" s="106"/>
      <c r="H470" s="107"/>
    </row>
    <row r="471" spans="1:8" ht="15.75" customHeight="1">
      <c r="A471" s="93"/>
      <c r="B471" s="99" t="s">
        <v>85</v>
      </c>
      <c r="C471" s="99" t="s">
        <v>131</v>
      </c>
      <c r="D471" s="100">
        <v>24.66583401810788</v>
      </c>
      <c r="E471" s="101">
        <v>30.100882759404065</v>
      </c>
      <c r="F471" s="101">
        <v>29.24409379043194</v>
      </c>
      <c r="G471" s="101">
        <v>17.424405963519394</v>
      </c>
      <c r="H471" s="102">
        <v>14.695455304427199</v>
      </c>
    </row>
    <row r="472" spans="1:8" ht="15.75" customHeight="1">
      <c r="A472" s="93"/>
      <c r="B472" s="103"/>
      <c r="C472" s="104" t="s">
        <v>74</v>
      </c>
      <c r="D472" s="105">
        <v>10.44075</v>
      </c>
      <c r="E472" s="106">
        <v>19.1945</v>
      </c>
      <c r="F472" s="106">
        <v>39.073763538330894</v>
      </c>
      <c r="G472" s="106">
        <v>32.3435</v>
      </c>
      <c r="H472" s="107">
        <v>20.215</v>
      </c>
    </row>
    <row r="473" spans="1:8" ht="15.75" customHeight="1">
      <c r="A473" s="93"/>
      <c r="B473" s="103"/>
      <c r="C473" s="104" t="s">
        <v>132</v>
      </c>
      <c r="D473" s="105">
        <v>2.195288642017022</v>
      </c>
      <c r="E473" s="106">
        <v>1.4404278860737014</v>
      </c>
      <c r="F473" s="106">
        <v>0.5868845843441891</v>
      </c>
      <c r="G473" s="106">
        <v>0.478031905555647</v>
      </c>
      <c r="H473" s="107">
        <v>0.6560961732701515</v>
      </c>
    </row>
    <row r="474" spans="1:8" ht="15.75" customHeight="1">
      <c r="A474" s="93"/>
      <c r="B474" s="99" t="s">
        <v>86</v>
      </c>
      <c r="C474" s="99" t="s">
        <v>131</v>
      </c>
      <c r="D474" s="100">
        <v>1.534131904727107</v>
      </c>
      <c r="E474" s="101">
        <v>0.4906405327158537</v>
      </c>
      <c r="F474" s="101">
        <v>0.3056797920399745</v>
      </c>
      <c r="G474" s="101"/>
      <c r="H474" s="102">
        <v>6.4664905910056625</v>
      </c>
    </row>
    <row r="475" spans="1:8" ht="15.75" customHeight="1">
      <c r="A475" s="93"/>
      <c r="B475" s="103"/>
      <c r="C475" s="104" t="s">
        <v>74</v>
      </c>
      <c r="D475" s="105">
        <v>0.432</v>
      </c>
      <c r="E475" s="106">
        <v>0.297</v>
      </c>
      <c r="F475" s="106">
        <v>0.5260511665462739</v>
      </c>
      <c r="G475" s="106"/>
      <c r="H475" s="107">
        <v>7.498</v>
      </c>
    </row>
    <row r="476" spans="1:8" ht="15.75" customHeight="1">
      <c r="A476" s="93"/>
      <c r="B476" s="103"/>
      <c r="C476" s="104" t="s">
        <v>132</v>
      </c>
      <c r="D476" s="105">
        <v>3.7123579061756975</v>
      </c>
      <c r="E476" s="106">
        <v>1.4346214406896307</v>
      </c>
      <c r="F476" s="106">
        <v>0.5847513043478261</v>
      </c>
      <c r="G476" s="106"/>
      <c r="H476" s="107">
        <v>0.9969424824040349</v>
      </c>
    </row>
    <row r="477" spans="1:8" ht="15.75" customHeight="1">
      <c r="A477" s="93"/>
      <c r="B477" s="99" t="s">
        <v>87</v>
      </c>
      <c r="C477" s="99" t="s">
        <v>131</v>
      </c>
      <c r="D477" s="100">
        <v>7.064802713347661</v>
      </c>
      <c r="E477" s="101">
        <v>9.661486784753132</v>
      </c>
      <c r="F477" s="101">
        <v>10.131460263518926</v>
      </c>
      <c r="G477" s="101">
        <v>5.719631608475787</v>
      </c>
      <c r="H477" s="102">
        <v>15.42896157224951</v>
      </c>
    </row>
    <row r="478" spans="1:8" ht="15.75" customHeight="1">
      <c r="A478" s="93"/>
      <c r="B478" s="103"/>
      <c r="C478" s="104" t="s">
        <v>74</v>
      </c>
      <c r="D478" s="105">
        <v>4.648</v>
      </c>
      <c r="E478" s="106">
        <v>7.555000000000001</v>
      </c>
      <c r="F478" s="106">
        <v>14.962509336220704</v>
      </c>
      <c r="G478" s="106">
        <v>12.488</v>
      </c>
      <c r="H478" s="107">
        <v>16.985</v>
      </c>
    </row>
    <row r="479" spans="1:8" ht="15.75" customHeight="1">
      <c r="A479" s="93"/>
      <c r="B479" s="103"/>
      <c r="C479" s="104" t="s">
        <v>132</v>
      </c>
      <c r="D479" s="105">
        <v>1.5351576878327609</v>
      </c>
      <c r="E479" s="106">
        <v>1.3950939726559857</v>
      </c>
      <c r="F479" s="106">
        <v>0.6709563537600421</v>
      </c>
      <c r="G479" s="106">
        <v>0.4311600266818002</v>
      </c>
      <c r="H479" s="107">
        <v>0.9389898185346232</v>
      </c>
    </row>
    <row r="480" spans="1:8" ht="15.75" customHeight="1">
      <c r="A480" s="93"/>
      <c r="B480" s="99" t="s">
        <v>88</v>
      </c>
      <c r="C480" s="99" t="s">
        <v>131</v>
      </c>
      <c r="D480" s="100">
        <v>19.010984837525747</v>
      </c>
      <c r="E480" s="101">
        <v>0.0636971919666196</v>
      </c>
      <c r="F480" s="101">
        <v>3.102701499703777</v>
      </c>
      <c r="G480" s="101">
        <v>2.1040505282765047</v>
      </c>
      <c r="H480" s="102"/>
    </row>
    <row r="481" spans="1:8" ht="15.75" customHeight="1">
      <c r="A481" s="93"/>
      <c r="B481" s="103"/>
      <c r="C481" s="104" t="s">
        <v>74</v>
      </c>
      <c r="D481" s="105">
        <v>8.474</v>
      </c>
      <c r="E481" s="106">
        <v>0.062</v>
      </c>
      <c r="F481" s="106">
        <v>5.260311589184768</v>
      </c>
      <c r="G481" s="106">
        <v>8.259</v>
      </c>
      <c r="H481" s="107"/>
    </row>
    <row r="482" spans="1:8" ht="15.75" customHeight="1">
      <c r="A482" s="93"/>
      <c r="B482" s="103"/>
      <c r="C482" s="104" t="s">
        <v>132</v>
      </c>
      <c r="D482" s="105">
        <v>1.096271640003743</v>
      </c>
      <c r="E482" s="106">
        <v>0</v>
      </c>
      <c r="F482" s="106">
        <v>0.7587571529015648</v>
      </c>
      <c r="G482" s="106">
        <v>0.6524362359324948</v>
      </c>
      <c r="H482" s="107"/>
    </row>
    <row r="483" spans="1:8" ht="15.75" customHeight="1">
      <c r="A483" s="93"/>
      <c r="B483" s="99" t="s">
        <v>90</v>
      </c>
      <c r="C483" s="99" t="s">
        <v>131</v>
      </c>
      <c r="D483" s="100">
        <v>3.0070099040023153</v>
      </c>
      <c r="E483" s="101"/>
      <c r="F483" s="101">
        <v>0.48580390277985736</v>
      </c>
      <c r="G483" s="101"/>
      <c r="H483" s="102">
        <v>0.8040215746208709</v>
      </c>
    </row>
    <row r="484" spans="1:8" ht="15.75" customHeight="1">
      <c r="A484" s="93"/>
      <c r="B484" s="103"/>
      <c r="C484" s="104" t="s">
        <v>74</v>
      </c>
      <c r="D484" s="105">
        <v>1.05</v>
      </c>
      <c r="E484" s="106"/>
      <c r="F484" s="106">
        <v>0.8195072584005691</v>
      </c>
      <c r="G484" s="106"/>
      <c r="H484" s="107">
        <v>0.527</v>
      </c>
    </row>
    <row r="485" spans="1:8" ht="15.75" customHeight="1">
      <c r="A485" s="93"/>
      <c r="B485" s="103"/>
      <c r="C485" s="104" t="s">
        <v>132</v>
      </c>
      <c r="D485" s="105">
        <v>2.8638189561926812</v>
      </c>
      <c r="E485" s="106"/>
      <c r="F485" s="106">
        <v>0.5928</v>
      </c>
      <c r="G485" s="106"/>
      <c r="H485" s="107">
        <v>1.021368870199277</v>
      </c>
    </row>
    <row r="486" spans="1:8" ht="15.75" customHeight="1">
      <c r="A486" s="93"/>
      <c r="B486" s="99" t="s">
        <v>91</v>
      </c>
      <c r="C486" s="99" t="s">
        <v>131</v>
      </c>
      <c r="D486" s="100"/>
      <c r="E486" s="101"/>
      <c r="F486" s="101">
        <v>0.08070780653835569</v>
      </c>
      <c r="G486" s="101"/>
      <c r="H486" s="102">
        <v>0.22633534163615981</v>
      </c>
    </row>
    <row r="487" spans="1:8" ht="15.75" customHeight="1">
      <c r="A487" s="93"/>
      <c r="B487" s="103"/>
      <c r="C487" s="104" t="s">
        <v>74</v>
      </c>
      <c r="D487" s="105"/>
      <c r="E487" s="106"/>
      <c r="F487" s="106">
        <v>0.14270494165941314</v>
      </c>
      <c r="G487" s="106"/>
      <c r="H487" s="107">
        <v>0.123</v>
      </c>
    </row>
    <row r="488" spans="1:8" ht="15.75" customHeight="1">
      <c r="A488" s="93"/>
      <c r="B488" s="103"/>
      <c r="C488" s="104" t="s">
        <v>132</v>
      </c>
      <c r="D488" s="105"/>
      <c r="E488" s="106"/>
      <c r="F488" s="106">
        <v>0.49116979166666663</v>
      </c>
      <c r="G488" s="106"/>
      <c r="H488" s="107">
        <v>1.8401247287492668</v>
      </c>
    </row>
    <row r="489" spans="1:8" ht="15.75" customHeight="1">
      <c r="A489" s="93"/>
      <c r="B489" s="99" t="s">
        <v>92</v>
      </c>
      <c r="C489" s="99" t="s">
        <v>131</v>
      </c>
      <c r="D489" s="100">
        <v>132.55066712947985</v>
      </c>
      <c r="E489" s="101">
        <v>62.06981478915891</v>
      </c>
      <c r="F489" s="101">
        <v>27.425197148014107</v>
      </c>
      <c r="G489" s="101">
        <v>66.4651941754971</v>
      </c>
      <c r="H489" s="102">
        <v>46.29203241585434</v>
      </c>
    </row>
    <row r="490" spans="1:8" ht="15.75" customHeight="1">
      <c r="A490" s="93"/>
      <c r="B490" s="103"/>
      <c r="C490" s="104" t="s">
        <v>74</v>
      </c>
      <c r="D490" s="105">
        <v>39.215</v>
      </c>
      <c r="E490" s="106">
        <v>39.671</v>
      </c>
      <c r="F490" s="106">
        <v>36.77407385141339</v>
      </c>
      <c r="G490" s="106">
        <v>47.6815</v>
      </c>
      <c r="H490" s="107">
        <v>53.911</v>
      </c>
    </row>
    <row r="491" spans="1:8" ht="15.75" customHeight="1">
      <c r="A491" s="93"/>
      <c r="B491" s="103"/>
      <c r="C491" s="104" t="s">
        <v>132</v>
      </c>
      <c r="D491" s="105">
        <v>2.833270382873153</v>
      </c>
      <c r="E491" s="106">
        <v>1.454508548590061</v>
      </c>
      <c r="F491" s="106">
        <v>0.6731808721705157</v>
      </c>
      <c r="G491" s="106">
        <v>1.1741043221366374</v>
      </c>
      <c r="H491" s="107">
        <v>0.7562051123855407</v>
      </c>
    </row>
    <row r="492" spans="1:8" ht="15.75" customHeight="1">
      <c r="A492" s="93"/>
      <c r="B492" s="99" t="s">
        <v>93</v>
      </c>
      <c r="C492" s="99" t="s">
        <v>131</v>
      </c>
      <c r="D492" s="100">
        <v>4.607964251040585</v>
      </c>
      <c r="E492" s="101">
        <v>1.261893019230599</v>
      </c>
      <c r="F492" s="101">
        <v>4.366612963621385</v>
      </c>
      <c r="G492" s="101">
        <v>1.2550022239678822</v>
      </c>
      <c r="H492" s="102">
        <v>3.618914180890078</v>
      </c>
    </row>
    <row r="493" spans="1:8" ht="15.75" customHeight="1">
      <c r="A493" s="93"/>
      <c r="B493" s="103"/>
      <c r="C493" s="104" t="s">
        <v>74</v>
      </c>
      <c r="D493" s="105">
        <v>12.084</v>
      </c>
      <c r="E493" s="106">
        <v>0.6599999999999999</v>
      </c>
      <c r="F493" s="106">
        <v>11.002982902353688</v>
      </c>
      <c r="G493" s="106">
        <v>1.627</v>
      </c>
      <c r="H493" s="107">
        <v>4.682</v>
      </c>
    </row>
    <row r="494" spans="1:8" ht="15.75" customHeight="1">
      <c r="A494" s="93"/>
      <c r="B494" s="103"/>
      <c r="C494" s="104" t="s">
        <v>132</v>
      </c>
      <c r="D494" s="105">
        <v>1.2077178245375138</v>
      </c>
      <c r="E494" s="106">
        <v>1.4683772392940928</v>
      </c>
      <c r="F494" s="106">
        <v>0.35602418414918413</v>
      </c>
      <c r="G494" s="106">
        <v>0.6537450131546716</v>
      </c>
      <c r="H494" s="107">
        <v>0.6014057284335865</v>
      </c>
    </row>
    <row r="495" spans="1:8" ht="15.75" customHeight="1">
      <c r="A495" s="93"/>
      <c r="B495" s="99" t="s">
        <v>94</v>
      </c>
      <c r="C495" s="99" t="s">
        <v>131</v>
      </c>
      <c r="D495" s="100">
        <v>7.898969534865341</v>
      </c>
      <c r="E495" s="101">
        <v>4.524394329931702</v>
      </c>
      <c r="F495" s="101">
        <v>3.2898148823309974</v>
      </c>
      <c r="G495" s="101"/>
      <c r="H495" s="102">
        <v>11.69753339661828</v>
      </c>
    </row>
    <row r="496" spans="1:8" ht="15.75" customHeight="1">
      <c r="A496" s="93"/>
      <c r="B496" s="103"/>
      <c r="C496" s="104" t="s">
        <v>74</v>
      </c>
      <c r="D496" s="105">
        <v>3.0528605637697437</v>
      </c>
      <c r="E496" s="106">
        <v>7.194357017325453</v>
      </c>
      <c r="F496" s="106">
        <v>5.446562669983138</v>
      </c>
      <c r="G496" s="106"/>
      <c r="H496" s="107">
        <v>15.873999999999997</v>
      </c>
    </row>
    <row r="497" spans="1:8" ht="15.75" customHeight="1">
      <c r="A497" s="93"/>
      <c r="B497" s="103"/>
      <c r="C497" s="104" t="s">
        <v>132</v>
      </c>
      <c r="D497" s="105">
        <v>1.753257246621738</v>
      </c>
      <c r="E497" s="106">
        <v>0.545616327903231</v>
      </c>
      <c r="F497" s="106">
        <v>0.7432381491046388</v>
      </c>
      <c r="G497" s="106"/>
      <c r="H497" s="107">
        <v>0.7297089296712267</v>
      </c>
    </row>
    <row r="498" spans="1:8" ht="15.75" customHeight="1">
      <c r="A498" s="93"/>
      <c r="B498" s="99" t="s">
        <v>95</v>
      </c>
      <c r="C498" s="99" t="s">
        <v>131</v>
      </c>
      <c r="D498" s="100">
        <v>90.92863837491444</v>
      </c>
      <c r="E498" s="101">
        <v>78.74694472803012</v>
      </c>
      <c r="F498" s="101">
        <v>68.29702466875429</v>
      </c>
      <c r="G498" s="101"/>
      <c r="H498" s="102">
        <v>82.48493286219744</v>
      </c>
    </row>
    <row r="499" spans="1:8" ht="15.75" customHeight="1">
      <c r="A499" s="93"/>
      <c r="B499" s="103"/>
      <c r="C499" s="104" t="s">
        <v>74</v>
      </c>
      <c r="D499" s="105">
        <v>40.153000000000006</v>
      </c>
      <c r="E499" s="106">
        <v>74.21600000000001</v>
      </c>
      <c r="F499" s="106">
        <v>99.36269049981223</v>
      </c>
      <c r="G499" s="106"/>
      <c r="H499" s="107">
        <v>129.495</v>
      </c>
    </row>
    <row r="500" spans="1:8" ht="15.75" customHeight="1">
      <c r="A500" s="93"/>
      <c r="B500" s="103"/>
      <c r="C500" s="104" t="s">
        <v>132</v>
      </c>
      <c r="D500" s="105">
        <v>2.1926081084335256</v>
      </c>
      <c r="E500" s="106">
        <v>1.6971168549723838</v>
      </c>
      <c r="F500" s="106">
        <v>0.6341328186488748</v>
      </c>
      <c r="G500" s="106"/>
      <c r="H500" s="107">
        <v>0.6372916201772193</v>
      </c>
    </row>
    <row r="501" spans="1:8" ht="15.75" customHeight="1">
      <c r="A501" s="93"/>
      <c r="B501" s="99" t="s">
        <v>96</v>
      </c>
      <c r="C501" s="99" t="s">
        <v>131</v>
      </c>
      <c r="D501" s="100">
        <v>7.431212438687203</v>
      </c>
      <c r="E501" s="101">
        <v>7.681537042028558</v>
      </c>
      <c r="F501" s="101">
        <v>11.80232575705422</v>
      </c>
      <c r="G501" s="235">
        <v>0.06477988079669042</v>
      </c>
      <c r="H501" s="194">
        <v>24.06998734266424</v>
      </c>
    </row>
    <row r="502" spans="1:8" ht="15.75" customHeight="1">
      <c r="A502" s="93"/>
      <c r="B502" s="103"/>
      <c r="C502" s="104" t="s">
        <v>74</v>
      </c>
      <c r="D502" s="105">
        <v>3.712</v>
      </c>
      <c r="E502" s="106">
        <v>3.9739999999999998</v>
      </c>
      <c r="F502" s="106">
        <v>15.414514965665226</v>
      </c>
      <c r="G502" s="192">
        <v>0.201</v>
      </c>
      <c r="H502" s="195">
        <v>21.731</v>
      </c>
    </row>
    <row r="503" spans="1:8" ht="15.75" customHeight="1">
      <c r="A503" s="93"/>
      <c r="B503" s="108"/>
      <c r="C503" s="109" t="s">
        <v>132</v>
      </c>
      <c r="D503" s="110">
        <v>1.2480361118788037</v>
      </c>
      <c r="E503" s="111">
        <v>1.0012093941442732</v>
      </c>
      <c r="F503" s="111">
        <v>0.7416041567883016</v>
      </c>
      <c r="G503" s="111">
        <v>0.3222879641626389</v>
      </c>
      <c r="H503" s="196">
        <v>0.5999020481847158</v>
      </c>
    </row>
    <row r="504" spans="1:17" ht="15.75" customHeight="1">
      <c r="A504" s="93"/>
      <c r="B504" s="114" t="s">
        <v>48</v>
      </c>
      <c r="C504" s="113"/>
      <c r="D504" s="113"/>
      <c r="E504" s="113"/>
      <c r="F504" s="113"/>
      <c r="G504" s="113"/>
      <c r="K504" s="93"/>
      <c r="L504" s="93"/>
      <c r="M504" s="93"/>
      <c r="N504" s="93"/>
      <c r="O504" s="93"/>
      <c r="P504" s="93"/>
      <c r="Q504" s="93"/>
    </row>
    <row r="505" spans="1:17" ht="15.75" customHeight="1">
      <c r="A505" s="93"/>
      <c r="B505" s="94" t="s">
        <v>76</v>
      </c>
      <c r="C505" s="94" t="s">
        <v>67</v>
      </c>
      <c r="D505" s="95" t="s">
        <v>68</v>
      </c>
      <c r="E505" s="96" t="s">
        <v>69</v>
      </c>
      <c r="F505" s="96" t="s">
        <v>70</v>
      </c>
      <c r="G505" s="96" t="s">
        <v>71</v>
      </c>
      <c r="H505" s="97" t="s">
        <v>72</v>
      </c>
      <c r="K505" s="93"/>
      <c r="L505" s="93"/>
      <c r="M505" s="93"/>
      <c r="N505" s="93"/>
      <c r="O505" s="93"/>
      <c r="P505" s="93"/>
      <c r="Q505" s="93"/>
    </row>
    <row r="506" spans="1:8" ht="15.75" customHeight="1">
      <c r="A506" s="93"/>
      <c r="B506" s="99" t="s">
        <v>80</v>
      </c>
      <c r="C506" s="99" t="s">
        <v>131</v>
      </c>
      <c r="D506" s="100">
        <v>11.900853094570191</v>
      </c>
      <c r="E506" s="101">
        <v>5.203012381920296</v>
      </c>
      <c r="F506" s="101"/>
      <c r="G506" s="101"/>
      <c r="H506" s="102"/>
    </row>
    <row r="507" spans="1:8" ht="15.75" customHeight="1">
      <c r="A507" s="93"/>
      <c r="B507" s="103"/>
      <c r="C507" s="104" t="s">
        <v>74</v>
      </c>
      <c r="D507" s="105">
        <v>8.667000000000002</v>
      </c>
      <c r="E507" s="106">
        <v>3.589</v>
      </c>
      <c r="F507" s="106"/>
      <c r="G507" s="106"/>
      <c r="H507" s="107"/>
    </row>
    <row r="508" spans="1:8" ht="15.75" customHeight="1">
      <c r="A508" s="93"/>
      <c r="B508" s="103"/>
      <c r="C508" s="104" t="s">
        <v>132</v>
      </c>
      <c r="D508" s="105">
        <v>0.953066529214501</v>
      </c>
      <c r="E508" s="106">
        <v>1.4497108893620216</v>
      </c>
      <c r="F508" s="106"/>
      <c r="G508" s="106"/>
      <c r="H508" s="107"/>
    </row>
    <row r="509" spans="1:8" ht="15.75" customHeight="1">
      <c r="A509" s="93"/>
      <c r="B509" s="99" t="s">
        <v>81</v>
      </c>
      <c r="C509" s="99" t="s">
        <v>131</v>
      </c>
      <c r="D509" s="100">
        <v>0</v>
      </c>
      <c r="E509" s="101">
        <v>3.164464272844296</v>
      </c>
      <c r="F509" s="101"/>
      <c r="G509" s="101"/>
      <c r="H509" s="102">
        <v>3.752646762027356</v>
      </c>
    </row>
    <row r="510" spans="1:8" ht="15.75" customHeight="1">
      <c r="A510" s="93"/>
      <c r="B510" s="103"/>
      <c r="C510" s="104" t="s">
        <v>74</v>
      </c>
      <c r="D510" s="105">
        <v>1.671</v>
      </c>
      <c r="E510" s="106">
        <v>1.518</v>
      </c>
      <c r="F510" s="106"/>
      <c r="G510" s="106"/>
      <c r="H510" s="107">
        <v>1.182</v>
      </c>
    </row>
    <row r="511" spans="1:8" ht="15.75" customHeight="1">
      <c r="A511" s="93"/>
      <c r="B511" s="103"/>
      <c r="C511" s="104" t="s">
        <v>132</v>
      </c>
      <c r="D511" s="105">
        <v>0</v>
      </c>
      <c r="E511" s="106">
        <v>1.7579239308991967</v>
      </c>
      <c r="F511" s="106"/>
      <c r="G511" s="106"/>
      <c r="H511" s="107">
        <v>2.745890620749066</v>
      </c>
    </row>
    <row r="512" spans="1:8" ht="15.75" customHeight="1">
      <c r="A512" s="93"/>
      <c r="B512" s="99" t="s">
        <v>87</v>
      </c>
      <c r="C512" s="99" t="s">
        <v>131</v>
      </c>
      <c r="D512" s="100">
        <v>12.453982278212617</v>
      </c>
      <c r="E512" s="101">
        <v>18.720741638249137</v>
      </c>
      <c r="F512" s="101"/>
      <c r="G512" s="101">
        <v>26.2260626541941</v>
      </c>
      <c r="H512" s="102">
        <v>21.612074098492766</v>
      </c>
    </row>
    <row r="513" spans="1:8" ht="15.75" customHeight="1">
      <c r="A513" s="93"/>
      <c r="B513" s="103"/>
      <c r="C513" s="104" t="s">
        <v>74</v>
      </c>
      <c r="D513" s="105">
        <v>3.615</v>
      </c>
      <c r="E513" s="106">
        <v>3.615</v>
      </c>
      <c r="F513" s="106"/>
      <c r="G513" s="106">
        <v>5.147</v>
      </c>
      <c r="H513" s="107">
        <v>2.992</v>
      </c>
    </row>
    <row r="514" spans="1:8" ht="15.75" customHeight="1">
      <c r="A514" s="93"/>
      <c r="B514" s="103"/>
      <c r="C514" s="104" t="s">
        <v>132</v>
      </c>
      <c r="D514" s="105">
        <v>3.4450850008886906</v>
      </c>
      <c r="E514" s="106">
        <v>5.178628392323413</v>
      </c>
      <c r="F514" s="106"/>
      <c r="G514" s="106">
        <v>5.095407548901126</v>
      </c>
      <c r="H514" s="107">
        <v>7.223286797624588</v>
      </c>
    </row>
    <row r="515" spans="1:8" ht="15.75" customHeight="1">
      <c r="A515" s="93"/>
      <c r="B515" s="99" t="s">
        <v>97</v>
      </c>
      <c r="C515" s="99" t="s">
        <v>131</v>
      </c>
      <c r="D515" s="100">
        <v>5.645164627217193</v>
      </c>
      <c r="E515" s="101">
        <v>7.357781706986266</v>
      </c>
      <c r="F515" s="101">
        <v>8.347999999999999</v>
      </c>
      <c r="G515" s="101"/>
      <c r="H515" s="102">
        <v>7.795279139479873</v>
      </c>
    </row>
    <row r="516" spans="1:8" ht="15.75" customHeight="1">
      <c r="A516" s="93"/>
      <c r="B516" s="103"/>
      <c r="C516" s="104" t="s">
        <v>74</v>
      </c>
      <c r="D516" s="105">
        <v>5.273999999999999</v>
      </c>
      <c r="E516" s="106">
        <v>6.419</v>
      </c>
      <c r="F516" s="106">
        <v>6.52</v>
      </c>
      <c r="G516" s="106"/>
      <c r="H516" s="107">
        <v>7.238</v>
      </c>
    </row>
    <row r="517" spans="1:8" ht="15.75" customHeight="1">
      <c r="A517" s="93"/>
      <c r="B517" s="103"/>
      <c r="C517" s="104" t="s">
        <v>132</v>
      </c>
      <c r="D517" s="105">
        <v>1.273017653438442</v>
      </c>
      <c r="E517" s="106">
        <v>1.5925188714025744</v>
      </c>
      <c r="F517" s="106">
        <v>1.7162504363130442</v>
      </c>
      <c r="G517" s="106"/>
      <c r="H517" s="107">
        <v>1.3483716955348524</v>
      </c>
    </row>
    <row r="518" spans="1:8" ht="15.75" customHeight="1">
      <c r="A518" s="93"/>
      <c r="B518" s="197" t="s">
        <v>149</v>
      </c>
      <c r="C518" s="154"/>
      <c r="D518" s="198"/>
      <c r="E518" s="198"/>
      <c r="F518" s="198"/>
      <c r="G518" s="198"/>
      <c r="H518" s="199"/>
    </row>
    <row r="519" spans="2:9" ht="15.75" customHeight="1">
      <c r="B519" s="99" t="s">
        <v>76</v>
      </c>
      <c r="C519" s="200" t="s">
        <v>68</v>
      </c>
      <c r="D519" s="201" t="s">
        <v>69</v>
      </c>
      <c r="E519" s="201" t="s">
        <v>70</v>
      </c>
      <c r="F519" s="201" t="s">
        <v>71</v>
      </c>
      <c r="G519" s="202" t="s">
        <v>72</v>
      </c>
      <c r="H519" s="68" t="s">
        <v>99</v>
      </c>
      <c r="I519" s="203" t="s">
        <v>127</v>
      </c>
    </row>
    <row r="520" spans="2:9" ht="15.75" customHeight="1">
      <c r="B520" s="99" t="s">
        <v>77</v>
      </c>
      <c r="C520" s="204">
        <v>141.41174844520583</v>
      </c>
      <c r="D520" s="145">
        <v>205.26878754758064</v>
      </c>
      <c r="E520" s="145">
        <v>200.93844638786643</v>
      </c>
      <c r="F520" s="145">
        <v>189.14353717065458</v>
      </c>
      <c r="G520" s="205">
        <v>192.57496744436523</v>
      </c>
      <c r="H520" s="206">
        <v>3451.6</v>
      </c>
      <c r="I520" s="98">
        <f>RANK(H520,$H$520:$H$540)</f>
        <v>13</v>
      </c>
    </row>
    <row r="521" spans="2:9" ht="15.75" customHeight="1">
      <c r="B521" s="104" t="s">
        <v>78</v>
      </c>
      <c r="C521" s="207">
        <v>29.323853399949982</v>
      </c>
      <c r="D521" s="208">
        <v>22.310437149225322</v>
      </c>
      <c r="E521" s="208">
        <v>15.803999999999998</v>
      </c>
      <c r="F521" s="208">
        <v>16.442125461827448</v>
      </c>
      <c r="G521" s="209">
        <v>16.93589071237601</v>
      </c>
      <c r="H521" s="206">
        <v>139.3</v>
      </c>
      <c r="I521" s="98">
        <f aca="true" t="shared" si="9" ref="I521:I540">RANK(H521,$H$520:$H$540)</f>
        <v>20</v>
      </c>
    </row>
    <row r="522" spans="2:9" ht="15.75" customHeight="1">
      <c r="B522" s="104" t="s">
        <v>79</v>
      </c>
      <c r="C522" s="207">
        <v>657.9622564845117</v>
      </c>
      <c r="D522" s="208">
        <v>573.4076908391434</v>
      </c>
      <c r="E522" s="208">
        <v>762.8355038046159</v>
      </c>
      <c r="F522" s="208">
        <v>753.7201079057312</v>
      </c>
      <c r="G522" s="209">
        <v>717.9088481628139</v>
      </c>
      <c r="H522" s="206">
        <v>4131.1</v>
      </c>
      <c r="I522" s="98">
        <f t="shared" si="9"/>
        <v>11</v>
      </c>
    </row>
    <row r="523" spans="2:9" ht="15.75" customHeight="1">
      <c r="B523" s="104" t="s">
        <v>80</v>
      </c>
      <c r="C523" s="207">
        <v>547.6613004394321</v>
      </c>
      <c r="D523" s="208">
        <v>654.2672884440288</v>
      </c>
      <c r="E523" s="208">
        <v>442.44247328520964</v>
      </c>
      <c r="F523" s="208">
        <v>654.7479024920762</v>
      </c>
      <c r="G523" s="209">
        <v>631.3750542016744</v>
      </c>
      <c r="H523" s="206">
        <v>5893.6</v>
      </c>
      <c r="I523" s="98">
        <f t="shared" si="9"/>
        <v>7</v>
      </c>
    </row>
    <row r="524" spans="2:9" ht="15.75" customHeight="1">
      <c r="B524" s="104" t="s">
        <v>81</v>
      </c>
      <c r="C524" s="207">
        <v>701.2673535422028</v>
      </c>
      <c r="D524" s="208">
        <v>654.1657356413368</v>
      </c>
      <c r="E524" s="208">
        <v>327.70806445414735</v>
      </c>
      <c r="F524" s="208">
        <v>812.0851527869697</v>
      </c>
      <c r="G524" s="209">
        <v>644.1361324020099</v>
      </c>
      <c r="H524" s="206">
        <v>3962.7</v>
      </c>
      <c r="I524" s="98">
        <f t="shared" si="9"/>
        <v>12</v>
      </c>
    </row>
    <row r="525" spans="2:9" ht="15.75" customHeight="1">
      <c r="B525" s="104" t="s">
        <v>82</v>
      </c>
      <c r="C525" s="207">
        <v>408.73116014723183</v>
      </c>
      <c r="D525" s="208">
        <v>438.21820420055656</v>
      </c>
      <c r="E525" s="208">
        <v>193.31874494124742</v>
      </c>
      <c r="F525" s="208">
        <v>575.5740105882957</v>
      </c>
      <c r="G525" s="209">
        <v>533.7455423241878</v>
      </c>
      <c r="H525" s="206">
        <v>4506.6</v>
      </c>
      <c r="I525" s="98">
        <f t="shared" si="9"/>
        <v>10</v>
      </c>
    </row>
    <row r="526" spans="2:9" ht="15.75" customHeight="1">
      <c r="B526" s="104" t="s">
        <v>83</v>
      </c>
      <c r="C526" s="207">
        <v>480.1259203178494</v>
      </c>
      <c r="D526" s="208">
        <v>496.1268009126262</v>
      </c>
      <c r="E526" s="208">
        <v>225.263591819864</v>
      </c>
      <c r="F526" s="208">
        <v>385.9180879496333</v>
      </c>
      <c r="G526" s="209">
        <v>416.57072039765706</v>
      </c>
      <c r="H526" s="206">
        <v>1330.9</v>
      </c>
      <c r="I526" s="98">
        <f t="shared" si="9"/>
        <v>19</v>
      </c>
    </row>
    <row r="527" spans="2:9" ht="15.75" customHeight="1">
      <c r="B527" s="104" t="s">
        <v>84</v>
      </c>
      <c r="C527" s="207">
        <v>288.6399598287999</v>
      </c>
      <c r="D527" s="208">
        <v>362.3199069219964</v>
      </c>
      <c r="E527" s="208">
        <v>167.74991537005405</v>
      </c>
      <c r="F527" s="208">
        <v>315.02872644000234</v>
      </c>
      <c r="G527" s="209">
        <v>377.6855241238001</v>
      </c>
      <c r="H527" s="206">
        <v>6604.6</v>
      </c>
      <c r="I527" s="98">
        <f t="shared" si="9"/>
        <v>5</v>
      </c>
    </row>
    <row r="528" spans="2:8" ht="15.75" customHeight="1">
      <c r="B528" s="104" t="s">
        <v>85</v>
      </c>
      <c r="C528" s="207">
        <v>383.4678694161882</v>
      </c>
      <c r="D528" s="208">
        <v>354.51284538113885</v>
      </c>
      <c r="E528" s="208">
        <v>406.00952116635113</v>
      </c>
      <c r="F528" s="208">
        <v>440.8432777721477</v>
      </c>
      <c r="G528" s="209">
        <v>424.1250500893589</v>
      </c>
      <c r="H528" s="206"/>
    </row>
    <row r="529" spans="2:9" ht="15.75" customHeight="1">
      <c r="B529" s="104" t="s">
        <v>86</v>
      </c>
      <c r="C529" s="207">
        <v>130.847713049623</v>
      </c>
      <c r="D529" s="208">
        <v>265.6885239198149</v>
      </c>
      <c r="E529" s="208">
        <v>383.6418924994993</v>
      </c>
      <c r="F529" s="208">
        <v>556.9863417277082</v>
      </c>
      <c r="G529" s="209">
        <v>362.6112956767021</v>
      </c>
      <c r="H529" s="206">
        <v>3015</v>
      </c>
      <c r="I529" s="98">
        <f t="shared" si="9"/>
        <v>16</v>
      </c>
    </row>
    <row r="530" spans="2:9" ht="15.75" customHeight="1">
      <c r="B530" s="104" t="s">
        <v>87</v>
      </c>
      <c r="C530" s="207">
        <v>684.4301135962226</v>
      </c>
      <c r="D530" s="208">
        <v>739.1965935920551</v>
      </c>
      <c r="E530" s="208">
        <v>579.8135277821502</v>
      </c>
      <c r="F530" s="208">
        <v>848.266808981563</v>
      </c>
      <c r="G530" s="209">
        <v>964.0484688588284</v>
      </c>
      <c r="H530" s="206">
        <v>6242</v>
      </c>
      <c r="I530" s="98">
        <f t="shared" si="9"/>
        <v>6</v>
      </c>
    </row>
    <row r="531" spans="2:9" ht="15.75" customHeight="1">
      <c r="B531" s="104" t="s">
        <v>88</v>
      </c>
      <c r="C531" s="207">
        <v>470.7635346302043</v>
      </c>
      <c r="D531" s="208">
        <v>302.4296089886639</v>
      </c>
      <c r="E531" s="208">
        <v>475.385762876693</v>
      </c>
      <c r="F531" s="208">
        <v>429.29943515020824</v>
      </c>
      <c r="G531" s="209">
        <v>471.4266267738091</v>
      </c>
      <c r="H531" s="206">
        <v>7079.9</v>
      </c>
      <c r="I531" s="98">
        <f t="shared" si="9"/>
        <v>3</v>
      </c>
    </row>
    <row r="532" spans="2:9" ht="15.75" customHeight="1">
      <c r="B532" s="104" t="s">
        <v>89</v>
      </c>
      <c r="C532" s="207">
        <v>741.4335122193536</v>
      </c>
      <c r="D532" s="208">
        <v>605.2857167638115</v>
      </c>
      <c r="E532" s="208">
        <v>185.29331659108786</v>
      </c>
      <c r="F532" s="208">
        <v>796.6657326295177</v>
      </c>
      <c r="G532" s="209">
        <v>690.1880924923331</v>
      </c>
      <c r="H532" s="206">
        <v>1670.7</v>
      </c>
      <c r="I532" s="98">
        <f t="shared" si="9"/>
        <v>18</v>
      </c>
    </row>
    <row r="533" spans="2:9" ht="15.75" customHeight="1">
      <c r="B533" s="104" t="s">
        <v>90</v>
      </c>
      <c r="C533" s="207">
        <v>481.5560144251579</v>
      </c>
      <c r="D533" s="208">
        <v>537.503848380481</v>
      </c>
      <c r="E533" s="208">
        <v>664.6919793795641</v>
      </c>
      <c r="F533" s="208">
        <v>662.8360302719892</v>
      </c>
      <c r="G533" s="209">
        <v>601.326557331308</v>
      </c>
      <c r="H533" s="206">
        <v>3054.8</v>
      </c>
      <c r="I533" s="98">
        <f t="shared" si="9"/>
        <v>15</v>
      </c>
    </row>
    <row r="534" spans="2:9" ht="15.75" customHeight="1">
      <c r="B534" s="104" t="s">
        <v>91</v>
      </c>
      <c r="C534" s="207">
        <v>183.8607165851415</v>
      </c>
      <c r="D534" s="208">
        <v>196.90427374610599</v>
      </c>
      <c r="E534" s="208">
        <v>144.28438814914043</v>
      </c>
      <c r="F534" s="208">
        <v>189.42908286424313</v>
      </c>
      <c r="G534" s="209">
        <v>219.65052785321805</v>
      </c>
      <c r="H534" s="206">
        <v>3240.7</v>
      </c>
      <c r="I534" s="98">
        <f t="shared" si="9"/>
        <v>14</v>
      </c>
    </row>
    <row r="535" spans="2:9" ht="15.75" customHeight="1">
      <c r="B535" s="104" t="s">
        <v>92</v>
      </c>
      <c r="C535" s="207">
        <v>520.2795677786305</v>
      </c>
      <c r="D535" s="208">
        <v>446.6039482911791</v>
      </c>
      <c r="E535" s="208">
        <v>428.84586734321806</v>
      </c>
      <c r="F535" s="208">
        <v>621.2217947651076</v>
      </c>
      <c r="G535" s="209">
        <v>606.3512186759726</v>
      </c>
      <c r="H535" s="206">
        <v>7524</v>
      </c>
      <c r="I535" s="98">
        <f t="shared" si="9"/>
        <v>2</v>
      </c>
    </row>
    <row r="536" spans="2:9" ht="15.75" customHeight="1">
      <c r="B536" s="104" t="s">
        <v>93</v>
      </c>
      <c r="C536" s="207">
        <v>422.0624010070846</v>
      </c>
      <c r="D536" s="208">
        <v>379.74467587941876</v>
      </c>
      <c r="E536" s="208">
        <v>306.67360421396</v>
      </c>
      <c r="F536" s="208">
        <v>387.19937040510814</v>
      </c>
      <c r="G536" s="209">
        <v>415.1962631050002</v>
      </c>
      <c r="H536" s="206">
        <v>6647.7</v>
      </c>
      <c r="I536" s="98">
        <f t="shared" si="9"/>
        <v>4</v>
      </c>
    </row>
    <row r="537" spans="2:9" ht="15.75" customHeight="1">
      <c r="B537" s="104" t="s">
        <v>94</v>
      </c>
      <c r="C537" s="207">
        <v>1153.974838390111</v>
      </c>
      <c r="D537" s="208">
        <v>1860.7844269040563</v>
      </c>
      <c r="E537" s="208">
        <v>1442.4685479876398</v>
      </c>
      <c r="F537" s="208">
        <v>1357.1690251287416</v>
      </c>
      <c r="G537" s="209">
        <v>1643.8176146982062</v>
      </c>
      <c r="H537" s="206">
        <v>5078.1</v>
      </c>
      <c r="I537" s="98">
        <f t="shared" si="9"/>
        <v>8</v>
      </c>
    </row>
    <row r="538" spans="2:9" ht="15.75" customHeight="1">
      <c r="B538" s="104" t="s">
        <v>95</v>
      </c>
      <c r="C538" s="207">
        <v>325.4415550101489</v>
      </c>
      <c r="D538" s="208">
        <v>440.77015688401417</v>
      </c>
      <c r="E538" s="208">
        <v>464.88924388103857</v>
      </c>
      <c r="F538" s="208">
        <v>553.4311188264752</v>
      </c>
      <c r="G538" s="209">
        <v>499.5281586435522</v>
      </c>
      <c r="H538" s="206">
        <v>4934.1</v>
      </c>
      <c r="I538" s="98">
        <f t="shared" si="9"/>
        <v>9</v>
      </c>
    </row>
    <row r="539" spans="2:9" ht="15.75" customHeight="1">
      <c r="B539" s="104" t="s">
        <v>96</v>
      </c>
      <c r="C539" s="207">
        <v>404.07257023987285</v>
      </c>
      <c r="D539" s="208">
        <v>472.9887003076048</v>
      </c>
      <c r="E539" s="208">
        <v>688.5347946839671</v>
      </c>
      <c r="F539" s="208">
        <v>570.9820653656235</v>
      </c>
      <c r="G539" s="209">
        <v>521.808606054675</v>
      </c>
      <c r="H539" s="206">
        <v>7615.1</v>
      </c>
      <c r="I539" s="98">
        <f t="shared" si="9"/>
        <v>1</v>
      </c>
    </row>
    <row r="540" spans="2:9" ht="15.75" customHeight="1">
      <c r="B540" s="104" t="s">
        <v>97</v>
      </c>
      <c r="C540" s="207">
        <v>324.7770159944229</v>
      </c>
      <c r="D540" s="208">
        <v>355.0664266482579</v>
      </c>
      <c r="E540" s="208">
        <v>343.389</v>
      </c>
      <c r="F540" s="208">
        <v>383.92965569212254</v>
      </c>
      <c r="G540" s="209">
        <v>368.41920455250556</v>
      </c>
      <c r="H540" s="206">
        <v>2680.8</v>
      </c>
      <c r="I540" s="98">
        <f t="shared" si="9"/>
        <v>17</v>
      </c>
    </row>
    <row r="541" spans="2:8" ht="15.75" customHeight="1">
      <c r="B541" s="184" t="s">
        <v>98</v>
      </c>
      <c r="C541" s="210">
        <v>9482.090974947345</v>
      </c>
      <c r="D541" s="211">
        <v>10363.564597343098</v>
      </c>
      <c r="E541" s="211">
        <v>8849.982186617315</v>
      </c>
      <c r="F541" s="211">
        <v>11500.919390375746</v>
      </c>
      <c r="G541" s="212">
        <v>11319.430364574355</v>
      </c>
      <c r="H541" s="213">
        <v>88803.3</v>
      </c>
    </row>
    <row r="542" spans="2:8" ht="15.75" customHeight="1">
      <c r="B542" s="117"/>
      <c r="C542" s="227"/>
      <c r="D542" s="227"/>
      <c r="E542" s="227"/>
      <c r="F542" s="227"/>
      <c r="G542" s="227"/>
      <c r="H542" s="228"/>
    </row>
    <row r="543" spans="2:7" ht="15.75" customHeight="1">
      <c r="B543" s="214" t="s">
        <v>150</v>
      </c>
      <c r="C543" s="154"/>
      <c r="D543" s="126"/>
      <c r="E543" s="126"/>
      <c r="F543" s="126"/>
      <c r="G543" s="126"/>
    </row>
    <row r="544" spans="2:7" ht="15.75" customHeight="1">
      <c r="B544" s="215" t="s">
        <v>76</v>
      </c>
      <c r="C544" s="216" t="s">
        <v>68</v>
      </c>
      <c r="D544" s="216" t="s">
        <v>69</v>
      </c>
      <c r="E544" s="216" t="s">
        <v>70</v>
      </c>
      <c r="F544" s="216" t="s">
        <v>71</v>
      </c>
      <c r="G544" s="216" t="s">
        <v>72</v>
      </c>
    </row>
    <row r="545" spans="2:7" ht="15.75" customHeight="1">
      <c r="B545" s="163" t="s">
        <v>77</v>
      </c>
      <c r="C545" s="217">
        <f aca="true" t="shared" si="10" ref="C545:G552">C520/$H520</f>
        <v>0.040969912053889744</v>
      </c>
      <c r="D545" s="217">
        <f t="shared" si="10"/>
        <v>0.059470618712359674</v>
      </c>
      <c r="E545" s="217">
        <f t="shared" si="10"/>
        <v>0.05821602920033215</v>
      </c>
      <c r="F545" s="217">
        <f t="shared" si="10"/>
        <v>0.0547987997365438</v>
      </c>
      <c r="G545" s="217">
        <f t="shared" si="10"/>
        <v>0.05579295614913815</v>
      </c>
    </row>
    <row r="546" spans="2:7" ht="15.75" customHeight="1">
      <c r="B546" s="163" t="s">
        <v>78</v>
      </c>
      <c r="C546" s="217">
        <f t="shared" si="10"/>
        <v>0.21050863890847077</v>
      </c>
      <c r="D546" s="217">
        <f t="shared" si="10"/>
        <v>0.1601610707051351</v>
      </c>
      <c r="E546" s="217">
        <f t="shared" si="10"/>
        <v>0.11345297918162238</v>
      </c>
      <c r="F546" s="217">
        <f t="shared" si="10"/>
        <v>0.11803392291333414</v>
      </c>
      <c r="G546" s="217">
        <f t="shared" si="10"/>
        <v>0.12157854064878686</v>
      </c>
    </row>
    <row r="547" spans="2:7" ht="15.75" customHeight="1">
      <c r="B547" s="163" t="s">
        <v>79</v>
      </c>
      <c r="C547" s="217">
        <f t="shared" si="10"/>
        <v>0.15927047432512204</v>
      </c>
      <c r="D547" s="217">
        <f t="shared" si="10"/>
        <v>0.1388026653528463</v>
      </c>
      <c r="E547" s="217">
        <f t="shared" si="10"/>
        <v>0.18465675093912415</v>
      </c>
      <c r="F547" s="217">
        <f t="shared" si="10"/>
        <v>0.18245022098369226</v>
      </c>
      <c r="G547" s="217">
        <f t="shared" si="10"/>
        <v>0.17378152263629876</v>
      </c>
    </row>
    <row r="548" spans="2:7" ht="15.75" customHeight="1">
      <c r="B548" s="163" t="s">
        <v>80</v>
      </c>
      <c r="C548" s="217">
        <f t="shared" si="10"/>
        <v>0.09292474895470207</v>
      </c>
      <c r="D548" s="217">
        <f t="shared" si="10"/>
        <v>0.11101318183182245</v>
      </c>
      <c r="E548" s="217">
        <f t="shared" si="10"/>
        <v>0.07507168339982517</v>
      </c>
      <c r="F548" s="217">
        <f t="shared" si="10"/>
        <v>0.11109473029932064</v>
      </c>
      <c r="G548" s="217">
        <f t="shared" si="10"/>
        <v>0.10712892870260526</v>
      </c>
    </row>
    <row r="549" spans="2:7" ht="15.75" customHeight="1">
      <c r="B549" s="163" t="s">
        <v>81</v>
      </c>
      <c r="C549" s="217">
        <f t="shared" si="10"/>
        <v>0.17696705618447092</v>
      </c>
      <c r="D549" s="217">
        <f t="shared" si="10"/>
        <v>0.16508081248677337</v>
      </c>
      <c r="E549" s="217">
        <f t="shared" si="10"/>
        <v>0.0826981766104291</v>
      </c>
      <c r="F549" s="217">
        <f t="shared" si="10"/>
        <v>0.20493228172381703</v>
      </c>
      <c r="G549" s="217">
        <f t="shared" si="10"/>
        <v>0.16254981007949376</v>
      </c>
    </row>
    <row r="550" spans="2:7" ht="15.75" customHeight="1">
      <c r="B550" s="163" t="s">
        <v>82</v>
      </c>
      <c r="C550" s="217">
        <f t="shared" si="10"/>
        <v>0.09069612571500284</v>
      </c>
      <c r="D550" s="217">
        <f t="shared" si="10"/>
        <v>0.09723920565405328</v>
      </c>
      <c r="E550" s="217">
        <f t="shared" si="10"/>
        <v>0.042896805782906715</v>
      </c>
      <c r="F550" s="217">
        <f t="shared" si="10"/>
        <v>0.12771801592959117</v>
      </c>
      <c r="G550" s="217">
        <f t="shared" si="10"/>
        <v>0.11843641377628096</v>
      </c>
    </row>
    <row r="551" spans="2:7" ht="15.75" customHeight="1">
      <c r="B551" s="163" t="s">
        <v>83</v>
      </c>
      <c r="C551" s="217">
        <f t="shared" si="10"/>
        <v>0.36075281412416366</v>
      </c>
      <c r="D551" s="217">
        <f t="shared" si="10"/>
        <v>0.3727754158183381</v>
      </c>
      <c r="E551" s="217">
        <f t="shared" si="10"/>
        <v>0.16925658713642194</v>
      </c>
      <c r="F551" s="217">
        <f t="shared" si="10"/>
        <v>0.28996775711896705</v>
      </c>
      <c r="G551" s="217">
        <f t="shared" si="10"/>
        <v>0.3129992639549606</v>
      </c>
    </row>
    <row r="552" spans="2:7" ht="15.75" customHeight="1">
      <c r="B552" s="163" t="s">
        <v>84</v>
      </c>
      <c r="C552" s="217">
        <f t="shared" si="10"/>
        <v>0.04370286767234955</v>
      </c>
      <c r="D552" s="217">
        <f t="shared" si="10"/>
        <v>0.05485872072827974</v>
      </c>
      <c r="E552" s="217">
        <f t="shared" si="10"/>
        <v>0.025398951544386345</v>
      </c>
      <c r="F552" s="217">
        <f t="shared" si="10"/>
        <v>0.04769838089210585</v>
      </c>
      <c r="G552" s="217">
        <f t="shared" si="10"/>
        <v>0.05718522304512008</v>
      </c>
    </row>
    <row r="553" spans="2:7" ht="15.75" customHeight="1">
      <c r="B553" s="163" t="s">
        <v>85</v>
      </c>
      <c r="C553" s="217"/>
      <c r="D553" s="217"/>
      <c r="E553" s="217"/>
      <c r="F553" s="217"/>
      <c r="G553" s="217"/>
    </row>
    <row r="554" spans="2:7" ht="15.75" customHeight="1">
      <c r="B554" s="163" t="s">
        <v>86</v>
      </c>
      <c r="C554" s="217">
        <f aca="true" t="shared" si="11" ref="C554:G566">C529/$H529</f>
        <v>0.04339890980086998</v>
      </c>
      <c r="D554" s="217">
        <f t="shared" si="11"/>
        <v>0.08812223015582583</v>
      </c>
      <c r="E554" s="217">
        <f t="shared" si="11"/>
        <v>0.12724440878922033</v>
      </c>
      <c r="F554" s="217">
        <f t="shared" si="11"/>
        <v>0.1847384218002349</v>
      </c>
      <c r="G554" s="217">
        <f t="shared" si="11"/>
        <v>0.12026908645993437</v>
      </c>
    </row>
    <row r="555" spans="2:7" ht="15.75" customHeight="1">
      <c r="B555" s="163" t="s">
        <v>87</v>
      </c>
      <c r="C555" s="217">
        <f t="shared" si="11"/>
        <v>0.10964916911185879</v>
      </c>
      <c r="D555" s="217">
        <f t="shared" si="11"/>
        <v>0.11842303646139941</v>
      </c>
      <c r="E555" s="217">
        <f t="shared" si="11"/>
        <v>0.09288906244507374</v>
      </c>
      <c r="F555" s="217">
        <f t="shared" si="11"/>
        <v>0.1358966371325798</v>
      </c>
      <c r="G555" s="217">
        <f t="shared" si="11"/>
        <v>0.15444544518725223</v>
      </c>
    </row>
    <row r="556" spans="2:7" ht="15.75" customHeight="1">
      <c r="B556" s="163" t="s">
        <v>88</v>
      </c>
      <c r="C556" s="217">
        <f t="shared" si="11"/>
        <v>0.0664929638314389</v>
      </c>
      <c r="D556" s="217">
        <f t="shared" si="11"/>
        <v>0.04271664980983685</v>
      </c>
      <c r="E556" s="217">
        <f t="shared" si="11"/>
        <v>0.06714583014967626</v>
      </c>
      <c r="F556" s="217">
        <f t="shared" si="11"/>
        <v>0.060636369885197286</v>
      </c>
      <c r="G556" s="217">
        <f t="shared" si="11"/>
        <v>0.0665866222367278</v>
      </c>
    </row>
    <row r="557" spans="2:7" ht="15.75" customHeight="1">
      <c r="B557" s="163" t="s">
        <v>89</v>
      </c>
      <c r="C557" s="217">
        <f t="shared" si="11"/>
        <v>0.4437861448610484</v>
      </c>
      <c r="D557" s="217">
        <f t="shared" si="11"/>
        <v>0.3622946769400919</v>
      </c>
      <c r="E557" s="217">
        <f t="shared" si="11"/>
        <v>0.11090759357819348</v>
      </c>
      <c r="F557" s="217">
        <f t="shared" si="11"/>
        <v>0.47684547353176376</v>
      </c>
      <c r="G557" s="217">
        <f t="shared" si="11"/>
        <v>0.4131131217407871</v>
      </c>
    </row>
    <row r="558" spans="2:7" ht="15.75" customHeight="1">
      <c r="B558" s="163" t="s">
        <v>90</v>
      </c>
      <c r="C558" s="217">
        <f t="shared" si="11"/>
        <v>0.15763913003311442</v>
      </c>
      <c r="D558" s="217">
        <f t="shared" si="11"/>
        <v>0.1759538589696481</v>
      </c>
      <c r="E558" s="217">
        <f t="shared" si="11"/>
        <v>0.21758936080252853</v>
      </c>
      <c r="F558" s="217">
        <f t="shared" si="11"/>
        <v>0.21698180904543315</v>
      </c>
      <c r="G558" s="217">
        <f t="shared" si="11"/>
        <v>0.196846457159653</v>
      </c>
    </row>
    <row r="559" spans="2:7" ht="15.75" customHeight="1">
      <c r="B559" s="163" t="s">
        <v>91</v>
      </c>
      <c r="C559" s="217">
        <f t="shared" si="11"/>
        <v>0.05673487721330006</v>
      </c>
      <c r="D559" s="217">
        <f t="shared" si="11"/>
        <v>0.060759796879102046</v>
      </c>
      <c r="E559" s="217">
        <f t="shared" si="11"/>
        <v>0.044522599484414</v>
      </c>
      <c r="F559" s="217">
        <f t="shared" si="11"/>
        <v>0.058453137551838535</v>
      </c>
      <c r="G559" s="217">
        <f t="shared" si="11"/>
        <v>0.06777872924158919</v>
      </c>
    </row>
    <row r="560" spans="2:7" ht="15.75" customHeight="1">
      <c r="B560" s="163" t="s">
        <v>92</v>
      </c>
      <c r="C560" s="217">
        <f t="shared" si="11"/>
        <v>0.0691493311773831</v>
      </c>
      <c r="D560" s="217">
        <f t="shared" si="11"/>
        <v>0.05935724990579201</v>
      </c>
      <c r="E560" s="217">
        <f t="shared" si="11"/>
        <v>0.05699705839224057</v>
      </c>
      <c r="F560" s="217">
        <f t="shared" si="11"/>
        <v>0.08256536347223652</v>
      </c>
      <c r="G560" s="217">
        <f t="shared" si="11"/>
        <v>0.08058894453428664</v>
      </c>
    </row>
    <row r="561" spans="2:7" ht="15.75" customHeight="1">
      <c r="B561" s="163" t="s">
        <v>93</v>
      </c>
      <c r="C561" s="217">
        <f t="shared" si="11"/>
        <v>0.06348998917025206</v>
      </c>
      <c r="D561" s="217">
        <f t="shared" si="11"/>
        <v>0.05712421978720742</v>
      </c>
      <c r="E561" s="217">
        <f t="shared" si="11"/>
        <v>0.0461322869885765</v>
      </c>
      <c r="F561" s="217">
        <f t="shared" si="11"/>
        <v>0.05824561433354516</v>
      </c>
      <c r="G561" s="217">
        <f t="shared" si="11"/>
        <v>0.06245713000060174</v>
      </c>
    </row>
    <row r="562" spans="2:7" ht="15.75" customHeight="1">
      <c r="B562" s="163" t="s">
        <v>94</v>
      </c>
      <c r="C562" s="217">
        <f t="shared" si="11"/>
        <v>0.22724539461414917</v>
      </c>
      <c r="D562" s="217">
        <f t="shared" si="11"/>
        <v>0.366433198815316</v>
      </c>
      <c r="E562" s="217">
        <f t="shared" si="11"/>
        <v>0.28405674326768665</v>
      </c>
      <c r="F562" s="217">
        <f t="shared" si="11"/>
        <v>0.2672592160707236</v>
      </c>
      <c r="G562" s="217">
        <f t="shared" si="11"/>
        <v>0.3237072162222497</v>
      </c>
    </row>
    <row r="563" spans="2:7" ht="15.75" customHeight="1">
      <c r="B563" s="163" t="s">
        <v>95</v>
      </c>
      <c r="C563" s="217">
        <f t="shared" si="11"/>
        <v>0.06595763259969373</v>
      </c>
      <c r="D563" s="217">
        <f t="shared" si="11"/>
        <v>0.08933141948562334</v>
      </c>
      <c r="E563" s="217">
        <f t="shared" si="11"/>
        <v>0.09421966394702956</v>
      </c>
      <c r="F563" s="217">
        <f t="shared" si="11"/>
        <v>0.11216455256814316</v>
      </c>
      <c r="G563" s="217">
        <f t="shared" si="11"/>
        <v>0.10123997459385747</v>
      </c>
    </row>
    <row r="564" spans="2:7" ht="15.75" customHeight="1">
      <c r="B564" s="163" t="s">
        <v>96</v>
      </c>
      <c r="C564" s="217">
        <f t="shared" si="11"/>
        <v>0.05306201760185327</v>
      </c>
      <c r="D564" s="217">
        <f t="shared" si="11"/>
        <v>0.06211194866877714</v>
      </c>
      <c r="E564" s="217">
        <f t="shared" si="11"/>
        <v>0.09041703913067026</v>
      </c>
      <c r="F564" s="217">
        <f t="shared" si="11"/>
        <v>0.07498024521879207</v>
      </c>
      <c r="G564" s="217">
        <f t="shared" si="11"/>
        <v>0.06852288296341151</v>
      </c>
    </row>
    <row r="565" spans="2:7" ht="15.75" customHeight="1">
      <c r="B565" s="163" t="s">
        <v>97</v>
      </c>
      <c r="C565" s="217">
        <f t="shared" si="11"/>
        <v>0.1211492897621691</v>
      </c>
      <c r="D565" s="217">
        <f t="shared" si="11"/>
        <v>0.13244793593265364</v>
      </c>
      <c r="E565" s="217">
        <f t="shared" si="11"/>
        <v>0.12809198746642791</v>
      </c>
      <c r="F565" s="217">
        <f t="shared" si="11"/>
        <v>0.14321458359151093</v>
      </c>
      <c r="G565" s="217">
        <f t="shared" si="11"/>
        <v>0.13742882891394567</v>
      </c>
    </row>
    <row r="566" spans="2:7" ht="15.75" customHeight="1" thickBot="1">
      <c r="B566" s="218" t="s">
        <v>98</v>
      </c>
      <c r="C566" s="219">
        <f t="shared" si="11"/>
        <v>0.10677633573242598</v>
      </c>
      <c r="D566" s="219">
        <f t="shared" si="11"/>
        <v>0.1167024716124637</v>
      </c>
      <c r="E566" s="219">
        <f t="shared" si="11"/>
        <v>0.09965825804465954</v>
      </c>
      <c r="F566" s="219">
        <f t="shared" si="11"/>
        <v>0.12951004512642825</v>
      </c>
      <c r="G566" s="219">
        <f t="shared" si="11"/>
        <v>0.12746632573985825</v>
      </c>
    </row>
    <row r="567" ht="13.5" thickTop="1"/>
  </sheetData>
  <sheetProtection/>
  <printOptions/>
  <pageMargins left="0.7" right="0.7" top="0.75" bottom="0.75" header="0.3" footer="0.3"/>
  <pageSetup firstPageNumber="34" useFirstPageNumber="1" horizontalDpi="600" verticalDpi="600" orientation="landscape" scale="75" r:id="rId1"/>
  <headerFooter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16"/>
  <sheetViews>
    <sheetView view="pageBreakPreview" zoomScale="60" workbookViewId="0" topLeftCell="A76">
      <selection activeCell="J10" sqref="J10"/>
    </sheetView>
  </sheetViews>
  <sheetFormatPr defaultColWidth="9.140625" defaultRowHeight="15"/>
  <cols>
    <col min="1" max="1" width="2.421875" style="0" bestFit="1" customWidth="1"/>
    <col min="2" max="2" width="53.7109375" style="0" customWidth="1"/>
    <col min="3" max="3" width="15.00390625" style="41" customWidth="1"/>
    <col min="4" max="4" width="17.7109375" style="1" bestFit="1" customWidth="1"/>
    <col min="5" max="6" width="17.28125" style="1" bestFit="1" customWidth="1"/>
    <col min="7" max="7" width="17.7109375" style="1" bestFit="1" customWidth="1"/>
    <col min="8" max="8" width="14.28125" style="0" customWidth="1"/>
    <col min="9" max="9" width="6.7109375" style="0" bestFit="1" customWidth="1"/>
  </cols>
  <sheetData>
    <row r="1" spans="2:7" s="14" customFormat="1" ht="15.75">
      <c r="B1" s="222" t="s">
        <v>142</v>
      </c>
      <c r="C1" s="223"/>
      <c r="D1" s="224"/>
      <c r="E1" s="224"/>
      <c r="F1" s="224"/>
      <c r="G1" s="224"/>
    </row>
    <row r="2" ht="15">
      <c r="C2" s="77"/>
    </row>
    <row r="3" ht="15">
      <c r="A3" s="14" t="s">
        <v>134</v>
      </c>
    </row>
    <row r="4" spans="2:3" ht="15">
      <c r="B4" t="s">
        <v>5</v>
      </c>
      <c r="C4" s="41" t="s">
        <v>7</v>
      </c>
    </row>
    <row r="5" spans="2:8" ht="15.75" thickBot="1">
      <c r="B5" s="8" t="s">
        <v>9</v>
      </c>
      <c r="C5" s="6" t="s">
        <v>0</v>
      </c>
      <c r="D5" s="6" t="s">
        <v>1</v>
      </c>
      <c r="E5" s="6" t="s">
        <v>2</v>
      </c>
      <c r="F5" s="6" t="s">
        <v>3</v>
      </c>
      <c r="G5" s="6" t="s">
        <v>4</v>
      </c>
      <c r="H5" s="75" t="s">
        <v>59</v>
      </c>
    </row>
    <row r="6" spans="2:8" ht="15">
      <c r="B6" s="20" t="s">
        <v>33</v>
      </c>
      <c r="C6" s="21"/>
      <c r="D6" s="21"/>
      <c r="E6" s="21"/>
      <c r="F6" s="21"/>
      <c r="G6" s="21"/>
      <c r="H6" s="41"/>
    </row>
    <row r="7" spans="1:8" ht="15">
      <c r="A7" t="s">
        <v>19</v>
      </c>
      <c r="B7" t="s">
        <v>35</v>
      </c>
      <c r="C7" s="1">
        <v>12881163</v>
      </c>
      <c r="D7" s="1">
        <v>13801921</v>
      </c>
      <c r="E7" s="1">
        <v>14828345</v>
      </c>
      <c r="F7" s="1">
        <v>15721301</v>
      </c>
      <c r="G7" s="1">
        <v>16828563</v>
      </c>
      <c r="H7" s="41"/>
    </row>
    <row r="8" spans="1:8" ht="15">
      <c r="A8" t="s">
        <v>20</v>
      </c>
      <c r="B8" t="s">
        <v>66</v>
      </c>
      <c r="C8" s="1">
        <v>3268238</v>
      </c>
      <c r="D8" s="1">
        <v>3399648</v>
      </c>
      <c r="E8" s="1">
        <v>3554488</v>
      </c>
      <c r="F8" s="1">
        <v>3669646</v>
      </c>
      <c r="G8" s="1">
        <v>3824428</v>
      </c>
      <c r="H8" s="41"/>
    </row>
    <row r="9" spans="1:8" ht="15">
      <c r="A9" t="s">
        <v>21</v>
      </c>
      <c r="B9" t="s">
        <v>36</v>
      </c>
      <c r="C9" s="1">
        <v>2457373</v>
      </c>
      <c r="D9" s="1">
        <v>2567955</v>
      </c>
      <c r="E9" s="1">
        <v>2698921</v>
      </c>
      <c r="F9" s="1">
        <v>2790684</v>
      </c>
      <c r="G9" s="1">
        <v>2913474</v>
      </c>
      <c r="H9" s="41"/>
    </row>
    <row r="10" spans="2:8" ht="15">
      <c r="B10" s="14" t="s">
        <v>34</v>
      </c>
      <c r="C10" s="1"/>
      <c r="H10" s="41"/>
    </row>
    <row r="11" spans="1:8" ht="15">
      <c r="A11" t="s">
        <v>22</v>
      </c>
      <c r="B11" t="s">
        <v>35</v>
      </c>
      <c r="C11" s="1">
        <v>17941268</v>
      </c>
      <c r="D11" s="1">
        <v>20948403</v>
      </c>
      <c r="E11" s="1">
        <v>24781679</v>
      </c>
      <c r="F11" s="1">
        <v>28212646</v>
      </c>
      <c r="G11" s="1">
        <v>32293479</v>
      </c>
      <c r="H11" s="41"/>
    </row>
    <row r="12" spans="1:8" ht="15">
      <c r="A12" t="s">
        <v>23</v>
      </c>
      <c r="B12" t="s">
        <v>66</v>
      </c>
      <c r="C12" s="1">
        <v>4708556</v>
      </c>
      <c r="D12" s="1">
        <v>5413257</v>
      </c>
      <c r="E12" s="1">
        <v>6374476</v>
      </c>
      <c r="F12" s="1">
        <v>6945213</v>
      </c>
      <c r="G12" s="1">
        <v>7782138</v>
      </c>
      <c r="H12" s="41"/>
    </row>
    <row r="13" spans="1:8" ht="15">
      <c r="A13" t="s">
        <v>24</v>
      </c>
      <c r="B13" t="s">
        <v>36</v>
      </c>
      <c r="C13" s="1">
        <v>3452690</v>
      </c>
      <c r="D13" s="1">
        <v>3983327</v>
      </c>
      <c r="E13" s="1">
        <v>4700326</v>
      </c>
      <c r="F13" s="1">
        <v>5187080</v>
      </c>
      <c r="G13" s="1">
        <v>5757659</v>
      </c>
      <c r="H13" s="41"/>
    </row>
    <row r="14" spans="2:8" ht="15">
      <c r="B14" s="14" t="s">
        <v>62</v>
      </c>
      <c r="C14" s="1"/>
      <c r="H14" s="41"/>
    </row>
    <row r="15" spans="1:8" ht="15">
      <c r="A15" t="s">
        <v>25</v>
      </c>
      <c r="B15" t="s">
        <v>56</v>
      </c>
      <c r="C15" s="22">
        <v>7400</v>
      </c>
      <c r="D15" s="22">
        <v>19500</v>
      </c>
      <c r="E15" s="22">
        <v>19500</v>
      </c>
      <c r="F15" s="22">
        <v>71551.6</v>
      </c>
      <c r="G15" s="22">
        <v>110038.56</v>
      </c>
      <c r="H15" s="71" t="s">
        <v>114</v>
      </c>
    </row>
    <row r="16" spans="1:8" s="12" customFormat="1" ht="15">
      <c r="A16"/>
      <c r="B16" s="28" t="s">
        <v>11</v>
      </c>
      <c r="C16" s="38"/>
      <c r="D16" s="38">
        <v>1000</v>
      </c>
      <c r="E16" s="38">
        <v>2566.714</v>
      </c>
      <c r="F16" s="38">
        <v>1300</v>
      </c>
      <c r="G16" s="38">
        <v>15409.2</v>
      </c>
      <c r="H16" s="43"/>
    </row>
    <row r="17" spans="2:8" s="12" customFormat="1" ht="15">
      <c r="B17" s="29" t="s">
        <v>12</v>
      </c>
      <c r="C17" s="13">
        <v>7400</v>
      </c>
      <c r="D17" s="13">
        <v>16905.39</v>
      </c>
      <c r="E17" s="13">
        <v>14433.286</v>
      </c>
      <c r="F17" s="13">
        <v>58766</v>
      </c>
      <c r="G17" s="13">
        <v>65681.96</v>
      </c>
      <c r="H17" s="43"/>
    </row>
    <row r="18" spans="1:8" s="12" customFormat="1" ht="15">
      <c r="A18" s="23"/>
      <c r="B18" s="29" t="s">
        <v>13</v>
      </c>
      <c r="C18" s="13"/>
      <c r="D18" s="13"/>
      <c r="E18" s="13">
        <v>1000</v>
      </c>
      <c r="F18" s="13">
        <v>1200</v>
      </c>
      <c r="G18" s="13">
        <v>3600</v>
      </c>
      <c r="H18" s="43"/>
    </row>
    <row r="19" spans="1:8" s="12" customFormat="1" ht="15">
      <c r="A19" s="23"/>
      <c r="B19" s="39" t="s">
        <v>6</v>
      </c>
      <c r="C19" s="40"/>
      <c r="D19" s="40">
        <v>1594.61</v>
      </c>
      <c r="E19" s="40">
        <v>1500</v>
      </c>
      <c r="F19" s="40">
        <v>10285.6</v>
      </c>
      <c r="G19" s="40">
        <v>25347.4</v>
      </c>
      <c r="H19" s="44"/>
    </row>
    <row r="20" spans="1:8" ht="15">
      <c r="A20" t="s">
        <v>28</v>
      </c>
      <c r="B20" s="14" t="s">
        <v>37</v>
      </c>
      <c r="C20" s="1"/>
      <c r="H20" s="41"/>
    </row>
    <row r="21" spans="1:8" s="12" customFormat="1" ht="15">
      <c r="A21" s="23"/>
      <c r="B21" s="23" t="s">
        <v>27</v>
      </c>
      <c r="C21" s="22"/>
      <c r="D21" s="52">
        <v>0.07148096798402442</v>
      </c>
      <c r="E21" s="52">
        <v>0.07436819845585263</v>
      </c>
      <c r="F21" s="52">
        <v>0.060219532253936635</v>
      </c>
      <c r="G21" s="52">
        <v>0.07043068509406442</v>
      </c>
      <c r="H21" s="43"/>
    </row>
    <row r="22" spans="1:8" s="12" customFormat="1" ht="15">
      <c r="A22" s="23"/>
      <c r="B22" s="23" t="s">
        <v>115</v>
      </c>
      <c r="C22" s="22"/>
      <c r="D22" s="52">
        <v>0.07148096798402442</v>
      </c>
      <c r="E22" s="52">
        <v>0.15116507725272943</v>
      </c>
      <c r="F22" s="52">
        <v>0.22048769975195562</v>
      </c>
      <c r="G22" s="52">
        <v>0.30644748459436466</v>
      </c>
      <c r="H22" s="43"/>
    </row>
    <row r="23" spans="1:8" s="12" customFormat="1" ht="15">
      <c r="A23" s="23"/>
      <c r="B23" s="23" t="s">
        <v>108</v>
      </c>
      <c r="C23" s="22"/>
      <c r="D23" s="52">
        <v>0.04020821005079801</v>
      </c>
      <c r="E23" s="52">
        <v>0.04554589180997562</v>
      </c>
      <c r="F23" s="52">
        <v>0.03239791497397093</v>
      </c>
      <c r="G23" s="52">
        <v>0.04217900037224299</v>
      </c>
      <c r="H23" s="43"/>
    </row>
    <row r="24" spans="1:8" s="12" customFormat="1" ht="15">
      <c r="A24" s="23"/>
      <c r="B24" s="23" t="s">
        <v>107</v>
      </c>
      <c r="C24" s="22"/>
      <c r="D24" s="52">
        <v>0.04020821005079801</v>
      </c>
      <c r="E24" s="52">
        <v>0.08758542064562005</v>
      </c>
      <c r="F24" s="52">
        <v>0.12282092063062727</v>
      </c>
      <c r="G24" s="52">
        <v>0.1701803846598687</v>
      </c>
      <c r="H24" s="43"/>
    </row>
    <row r="25" spans="1:8" s="12" customFormat="1" ht="15">
      <c r="A25" s="23"/>
      <c r="B25" s="23" t="s">
        <v>26</v>
      </c>
      <c r="C25" s="22"/>
      <c r="D25" s="52">
        <v>0.04500008749180527</v>
      </c>
      <c r="E25" s="52">
        <v>0.05100011487740245</v>
      </c>
      <c r="F25" s="52">
        <v>0.03399988365720968</v>
      </c>
      <c r="G25" s="52">
        <v>0.043999965599831437</v>
      </c>
      <c r="H25" s="43"/>
    </row>
    <row r="26" spans="1:8" s="12" customFormat="1" ht="15">
      <c r="A26" s="23"/>
      <c r="B26" s="23" t="s">
        <v>116</v>
      </c>
      <c r="C26" s="22"/>
      <c r="D26" s="52">
        <v>0.04500008749180527</v>
      </c>
      <c r="E26" s="52">
        <v>0.09406239595320011</v>
      </c>
      <c r="F26" s="52">
        <v>0.12349787192733688</v>
      </c>
      <c r="G26" s="52">
        <v>0.16343699250792995</v>
      </c>
      <c r="H26" s="43"/>
    </row>
    <row r="27" spans="1:8" s="12" customFormat="1" ht="15">
      <c r="A27" s="12" t="s">
        <v>29</v>
      </c>
      <c r="B27" s="25" t="s">
        <v>122</v>
      </c>
      <c r="C27" s="22"/>
      <c r="D27" s="24"/>
      <c r="E27" s="24"/>
      <c r="F27" s="24"/>
      <c r="G27" s="24"/>
      <c r="H27" s="43"/>
    </row>
    <row r="28" spans="1:8" ht="15">
      <c r="A28" s="23"/>
      <c r="B28" s="3" t="s">
        <v>63</v>
      </c>
      <c r="C28" s="4">
        <v>0.2537222764745699</v>
      </c>
      <c r="D28" s="4">
        <v>0.24631701630519404</v>
      </c>
      <c r="E28" s="4">
        <v>0.2397090167513637</v>
      </c>
      <c r="F28" s="4">
        <v>0.23341872278890913</v>
      </c>
      <c r="G28" s="4">
        <v>0.22725814438226247</v>
      </c>
      <c r="H28" s="53" t="s">
        <v>110</v>
      </c>
    </row>
    <row r="29" spans="1:8" ht="15">
      <c r="A29" s="23"/>
      <c r="B29" s="3" t="s">
        <v>64</v>
      </c>
      <c r="C29" s="4">
        <v>0.7518953638015347</v>
      </c>
      <c r="D29" s="4">
        <v>0.7553590842346031</v>
      </c>
      <c r="E29" s="4">
        <v>0.7592995109281562</v>
      </c>
      <c r="F29" s="4">
        <v>0.7604777136541235</v>
      </c>
      <c r="G29" s="4">
        <v>0.761806471451417</v>
      </c>
      <c r="H29" s="53" t="s">
        <v>111</v>
      </c>
    </row>
    <row r="30" spans="1:8" ht="15">
      <c r="A30" s="23"/>
      <c r="B30" s="3" t="s">
        <v>57</v>
      </c>
      <c r="C30" s="4">
        <v>0.19077260337440027</v>
      </c>
      <c r="D30" s="4">
        <v>0.18605779586769117</v>
      </c>
      <c r="E30" s="4">
        <v>0.18201093918437963</v>
      </c>
      <c r="F30" s="4">
        <v>0.1775097366305753</v>
      </c>
      <c r="G30" s="4">
        <v>0.17312672508044805</v>
      </c>
      <c r="H30" s="53" t="s">
        <v>112</v>
      </c>
    </row>
    <row r="31" spans="1:8" ht="15">
      <c r="A31" s="23"/>
      <c r="B31" s="3" t="s">
        <v>58</v>
      </c>
      <c r="C31" s="4">
        <v>0.0021432564174600093</v>
      </c>
      <c r="D31" s="4">
        <v>0.004895405273029304</v>
      </c>
      <c r="E31" s="4">
        <v>0.004148648412897318</v>
      </c>
      <c r="F31" s="4">
        <v>0.01379419634939118</v>
      </c>
      <c r="G31" s="4">
        <v>0.01911168410633558</v>
      </c>
      <c r="H31" s="53" t="s">
        <v>113</v>
      </c>
    </row>
    <row r="32" spans="1:8" ht="15">
      <c r="A32" s="23"/>
      <c r="B32" s="26" t="s">
        <v>65</v>
      </c>
      <c r="C32" s="27">
        <v>0.0015716070914310034</v>
      </c>
      <c r="D32" s="27">
        <v>0.0036022675442898794</v>
      </c>
      <c r="E32" s="27">
        <v>0.003059074973378204</v>
      </c>
      <c r="F32" s="27">
        <v>0.010302290224936226</v>
      </c>
      <c r="G32" s="27">
        <v>0.014139888035909926</v>
      </c>
      <c r="H32" s="48" t="s">
        <v>109</v>
      </c>
    </row>
    <row r="33" spans="1:8" ht="15">
      <c r="A33" s="5" t="s">
        <v>135</v>
      </c>
      <c r="C33" s="1"/>
      <c r="H33" s="42"/>
    </row>
    <row r="34" spans="2:8" ht="15.75" thickBot="1">
      <c r="B34" s="118" t="s">
        <v>52</v>
      </c>
      <c r="C34" s="6" t="s">
        <v>0</v>
      </c>
      <c r="D34" s="6" t="s">
        <v>1</v>
      </c>
      <c r="E34" s="6" t="s">
        <v>2</v>
      </c>
      <c r="F34" s="6" t="s">
        <v>3</v>
      </c>
      <c r="G34" s="6" t="s">
        <v>4</v>
      </c>
      <c r="H34" s="75" t="s">
        <v>59</v>
      </c>
    </row>
    <row r="35" spans="2:8" ht="15">
      <c r="B35" s="15" t="s">
        <v>14</v>
      </c>
      <c r="C35" s="11"/>
      <c r="D35" s="11"/>
      <c r="E35" s="11">
        <v>1200000</v>
      </c>
      <c r="F35" s="11"/>
      <c r="G35" s="11">
        <v>4653900</v>
      </c>
      <c r="H35" s="45"/>
    </row>
    <row r="36" spans="2:8" ht="15">
      <c r="B36" s="16" t="s">
        <v>15</v>
      </c>
      <c r="C36" s="13"/>
      <c r="D36" s="13"/>
      <c r="E36" s="13">
        <v>50000</v>
      </c>
      <c r="F36" s="13">
        <v>386649</v>
      </c>
      <c r="G36" s="13">
        <v>64000</v>
      </c>
      <c r="H36" s="41"/>
    </row>
    <row r="37" spans="2:8" ht="15">
      <c r="B37" s="16" t="s">
        <v>16</v>
      </c>
      <c r="C37" s="13">
        <v>53389</v>
      </c>
      <c r="D37" s="13">
        <v>89941</v>
      </c>
      <c r="E37" s="13">
        <v>89820</v>
      </c>
      <c r="F37" s="13">
        <v>141050</v>
      </c>
      <c r="G37" s="13">
        <v>150055</v>
      </c>
      <c r="H37" s="41"/>
    </row>
    <row r="38" spans="2:8" ht="15">
      <c r="B38" s="16" t="s">
        <v>17</v>
      </c>
      <c r="C38" s="13"/>
      <c r="D38" s="13"/>
      <c r="E38" s="13">
        <v>10000000</v>
      </c>
      <c r="F38" s="13">
        <v>18112515</v>
      </c>
      <c r="G38" s="13"/>
      <c r="H38" s="41"/>
    </row>
    <row r="39" spans="2:8" ht="15">
      <c r="B39" s="17" t="s">
        <v>18</v>
      </c>
      <c r="C39" s="18"/>
      <c r="D39" s="18">
        <v>814</v>
      </c>
      <c r="E39" s="18">
        <v>1071</v>
      </c>
      <c r="F39" s="18">
        <v>7180</v>
      </c>
      <c r="G39" s="18">
        <v>18130895.2</v>
      </c>
      <c r="H39" s="41"/>
    </row>
    <row r="40" spans="1:8" ht="15">
      <c r="A40" t="s">
        <v>38</v>
      </c>
      <c r="B40" s="2" t="s">
        <v>8</v>
      </c>
      <c r="C40" s="9">
        <f>C37*10</f>
        <v>533890</v>
      </c>
      <c r="D40" s="9">
        <f>D37*10</f>
        <v>899410</v>
      </c>
      <c r="E40" s="9">
        <f>E37*10</f>
        <v>898200</v>
      </c>
      <c r="F40" s="9">
        <f>F37*10</f>
        <v>1410500</v>
      </c>
      <c r="G40" s="9">
        <f>G37*10</f>
        <v>1500550</v>
      </c>
      <c r="H40" s="46"/>
    </row>
    <row r="41" spans="1:8" ht="15">
      <c r="A41" t="s">
        <v>30</v>
      </c>
      <c r="B41" s="39" t="s">
        <v>60</v>
      </c>
      <c r="C41" s="7">
        <f>C40/(1000*2.471)</f>
        <v>216.06232294617564</v>
      </c>
      <c r="D41" s="7">
        <f>D40/(1000*2.471)</f>
        <v>363.9862403885067</v>
      </c>
      <c r="E41" s="7">
        <f>E40/(1000*2.471)</f>
        <v>363.4965600971267</v>
      </c>
      <c r="F41" s="7">
        <f>F40/(1000*2.471)</f>
        <v>570.8215297450425</v>
      </c>
      <c r="G41" s="7">
        <f>G40/(1000*2.471)</f>
        <v>607.2642654795629</v>
      </c>
      <c r="H41" s="74" t="s">
        <v>121</v>
      </c>
    </row>
    <row r="42" spans="1:16" ht="15">
      <c r="A42" t="s">
        <v>31</v>
      </c>
      <c r="B42" s="29" t="s">
        <v>119</v>
      </c>
      <c r="C42" s="64">
        <v>5217.814261105963</v>
      </c>
      <c r="D42" s="64">
        <v>5958.724241838455</v>
      </c>
      <c r="E42" s="64">
        <v>6450.104459033666</v>
      </c>
      <c r="F42" s="64">
        <v>6593.0651693086065</v>
      </c>
      <c r="G42" s="64">
        <v>5936.440944574356</v>
      </c>
      <c r="H42" s="65" t="s">
        <v>101</v>
      </c>
      <c r="J42" s="29"/>
      <c r="K42" s="64"/>
      <c r="L42" s="64"/>
      <c r="M42" s="64"/>
      <c r="N42" s="64"/>
      <c r="O42" s="64"/>
      <c r="P42" s="65"/>
    </row>
    <row r="43" spans="1:16" ht="15">
      <c r="A43" t="s">
        <v>32</v>
      </c>
      <c r="B43" s="2" t="s">
        <v>61</v>
      </c>
      <c r="C43" s="9">
        <v>9482.090974947345</v>
      </c>
      <c r="D43" s="9">
        <v>10363.564597343098</v>
      </c>
      <c r="E43" s="9">
        <v>8849.982186617315</v>
      </c>
      <c r="F43" s="9">
        <v>11500.919390375746</v>
      </c>
      <c r="G43" s="9">
        <v>11319.430364574355</v>
      </c>
      <c r="H43" s="77" t="s">
        <v>103</v>
      </c>
      <c r="J43" s="2"/>
      <c r="K43" s="9"/>
      <c r="L43" s="9"/>
      <c r="M43" s="9"/>
      <c r="N43" s="9"/>
      <c r="O43" s="9"/>
      <c r="P43" s="77"/>
    </row>
    <row r="44" spans="2:16" ht="15">
      <c r="B44" s="2" t="s">
        <v>126</v>
      </c>
      <c r="C44" s="69">
        <v>1.3451977475727304</v>
      </c>
      <c r="D44" s="69">
        <v>1.2664532632317578</v>
      </c>
      <c r="E44" s="69">
        <v>1.15620534121936</v>
      </c>
      <c r="F44" s="69">
        <v>1.129894403993557</v>
      </c>
      <c r="G44" s="69">
        <v>1.6123074966302844</v>
      </c>
      <c r="H44" s="77" t="s">
        <v>100</v>
      </c>
      <c r="J44" s="2"/>
      <c r="K44" s="69"/>
      <c r="L44" s="69"/>
      <c r="M44" s="69"/>
      <c r="N44" s="69"/>
      <c r="O44" s="69"/>
      <c r="P44" s="77"/>
    </row>
    <row r="45" spans="2:16" ht="15">
      <c r="B45" s="2" t="s">
        <v>124</v>
      </c>
      <c r="C45" s="69">
        <v>4.2033896187306645</v>
      </c>
      <c r="D45" s="69">
        <v>3.2079065656411307</v>
      </c>
      <c r="E45" s="69">
        <v>2.466347932474862</v>
      </c>
      <c r="F45" s="69">
        <v>2.6606178728953553</v>
      </c>
      <c r="G45" s="69">
        <v>2.981712587434798</v>
      </c>
      <c r="H45" s="77" t="s">
        <v>125</v>
      </c>
      <c r="J45" s="2"/>
      <c r="K45" s="69"/>
      <c r="L45" s="69"/>
      <c r="M45" s="69"/>
      <c r="N45" s="69"/>
      <c r="O45" s="69"/>
      <c r="P45" s="77"/>
    </row>
    <row r="46" spans="2:16" ht="15">
      <c r="B46" s="2" t="s">
        <v>102</v>
      </c>
      <c r="C46" s="10">
        <v>0.10677633573242598</v>
      </c>
      <c r="D46" s="10">
        <v>0.1167024716124637</v>
      </c>
      <c r="E46" s="10">
        <v>0.09965825804465954</v>
      </c>
      <c r="F46" s="10">
        <v>0.12951004512642825</v>
      </c>
      <c r="G46" s="10">
        <v>0.12746632573985825</v>
      </c>
      <c r="H46" s="77" t="s">
        <v>104</v>
      </c>
      <c r="J46" s="2"/>
      <c r="K46" s="10"/>
      <c r="L46" s="10"/>
      <c r="M46" s="10"/>
      <c r="N46" s="10"/>
      <c r="O46" s="10"/>
      <c r="P46" s="77"/>
    </row>
    <row r="47" spans="2:16" ht="15">
      <c r="B47" s="72" t="s">
        <v>117</v>
      </c>
      <c r="C47" s="10">
        <v>0.041408588373243335</v>
      </c>
      <c r="D47" s="10">
        <v>0.0610845922073087</v>
      </c>
      <c r="E47" s="10">
        <v>0.05635514314625295</v>
      </c>
      <c r="F47" s="10">
        <v>0.08657908197271813</v>
      </c>
      <c r="G47" s="10">
        <v>0.10229433277434952</v>
      </c>
      <c r="H47" s="65" t="s">
        <v>118</v>
      </c>
      <c r="J47" s="72"/>
      <c r="K47" s="10"/>
      <c r="L47" s="10"/>
      <c r="M47" s="10"/>
      <c r="N47" s="10"/>
      <c r="O47" s="10"/>
      <c r="P47" s="65"/>
    </row>
    <row r="48" spans="2:16" ht="15">
      <c r="B48" s="29" t="s">
        <v>10</v>
      </c>
      <c r="C48" s="24">
        <v>0.022786358358829757</v>
      </c>
      <c r="D48" s="24">
        <v>0.03512172254726156</v>
      </c>
      <c r="E48" s="24">
        <v>0.04107314031058679</v>
      </c>
      <c r="F48" s="24">
        <v>0.04963268677656502</v>
      </c>
      <c r="G48" s="24">
        <v>0.053647952760951315</v>
      </c>
      <c r="H48" s="65" t="s">
        <v>120</v>
      </c>
      <c r="J48" s="29"/>
      <c r="K48" s="24"/>
      <c r="L48" s="24"/>
      <c r="M48" s="24"/>
      <c r="N48" s="24"/>
      <c r="O48" s="24"/>
      <c r="P48" s="65"/>
    </row>
    <row r="49" spans="2:16" ht="15">
      <c r="B49" s="29" t="s">
        <v>105</v>
      </c>
      <c r="C49" s="22"/>
      <c r="D49" s="24">
        <v>0.09296194528450497</v>
      </c>
      <c r="E49" s="24">
        <v>-0.14604843695515918</v>
      </c>
      <c r="F49" s="24">
        <v>0.29954152989902066</v>
      </c>
      <c r="G49" s="24">
        <v>-0.015780392822617784</v>
      </c>
      <c r="H49" s="65"/>
      <c r="J49" s="29"/>
      <c r="K49" s="22"/>
      <c r="L49" s="24"/>
      <c r="M49" s="24"/>
      <c r="N49" s="24"/>
      <c r="O49" s="24"/>
      <c r="P49" s="65"/>
    </row>
    <row r="50" spans="2:16" ht="15">
      <c r="B50" s="2" t="s">
        <v>106</v>
      </c>
      <c r="C50" s="1"/>
      <c r="D50" s="10">
        <v>0.09296194528450497</v>
      </c>
      <c r="E50" s="10">
        <v>-0.0666634384757672</v>
      </c>
      <c r="F50" s="10">
        <v>0.2129096230738929</v>
      </c>
      <c r="G50" s="10">
        <v>0.19376943276345363</v>
      </c>
      <c r="H50" s="77"/>
      <c r="J50" s="2"/>
      <c r="K50" s="1"/>
      <c r="L50" s="10"/>
      <c r="M50" s="10"/>
      <c r="N50" s="10"/>
      <c r="O50" s="10"/>
      <c r="P50" s="77"/>
    </row>
    <row r="51" spans="2:17" ht="15">
      <c r="B51" s="39" t="s">
        <v>55</v>
      </c>
      <c r="C51" s="59"/>
      <c r="D51" s="19">
        <v>0.6846354117889454</v>
      </c>
      <c r="E51" s="19">
        <v>-0.0013453263806273096</v>
      </c>
      <c r="F51" s="19">
        <v>0.5703629481184592</v>
      </c>
      <c r="G51" s="19">
        <v>0.06384260900389925</v>
      </c>
      <c r="H51" s="71"/>
      <c r="J51" s="29"/>
      <c r="K51" s="22"/>
      <c r="L51" s="24"/>
      <c r="M51" s="24"/>
      <c r="N51" s="24"/>
      <c r="O51" s="24"/>
      <c r="P51" s="65"/>
      <c r="Q51" s="12"/>
    </row>
    <row r="52" ht="15">
      <c r="H52" s="1"/>
    </row>
    <row r="53" spans="2:3" ht="15">
      <c r="B53" s="5" t="s">
        <v>136</v>
      </c>
      <c r="C53" s="53"/>
    </row>
    <row r="54" spans="2:8" ht="15">
      <c r="B54" s="34" t="s">
        <v>40</v>
      </c>
      <c r="C54" s="47" t="s">
        <v>39</v>
      </c>
      <c r="D54" s="35" t="s">
        <v>0</v>
      </c>
      <c r="E54" s="35" t="s">
        <v>1</v>
      </c>
      <c r="F54" s="35" t="s">
        <v>2</v>
      </c>
      <c r="G54" s="35" t="s">
        <v>3</v>
      </c>
      <c r="H54" s="35" t="s">
        <v>4</v>
      </c>
    </row>
    <row r="55" spans="2:8" ht="15">
      <c r="B55" s="36" t="s">
        <v>50</v>
      </c>
      <c r="C55" s="49" t="s">
        <v>41</v>
      </c>
      <c r="D55" s="37"/>
      <c r="E55" s="37"/>
      <c r="F55" s="37">
        <v>50000</v>
      </c>
      <c r="G55" s="37">
        <v>386649</v>
      </c>
      <c r="H55" s="37">
        <v>64000</v>
      </c>
    </row>
    <row r="56" spans="2:8" ht="15">
      <c r="B56" s="36" t="s">
        <v>15</v>
      </c>
      <c r="C56" s="49" t="s">
        <v>43</v>
      </c>
      <c r="D56" s="37"/>
      <c r="E56" s="37"/>
      <c r="F56" s="37">
        <v>1200000</v>
      </c>
      <c r="G56" s="37"/>
      <c r="H56" s="37">
        <v>4653900</v>
      </c>
    </row>
    <row r="57" spans="2:8" ht="15">
      <c r="B57" s="36" t="s">
        <v>12</v>
      </c>
      <c r="C57" s="49" t="s">
        <v>51</v>
      </c>
      <c r="D57" s="37">
        <v>53389</v>
      </c>
      <c r="E57" s="37">
        <v>89941</v>
      </c>
      <c r="F57" s="37">
        <v>89820</v>
      </c>
      <c r="G57" s="37">
        <v>141050</v>
      </c>
      <c r="H57" s="37">
        <v>150055</v>
      </c>
    </row>
    <row r="58" spans="2:8" ht="15">
      <c r="B58" s="30" t="s">
        <v>54</v>
      </c>
      <c r="C58" s="50" t="s">
        <v>42</v>
      </c>
      <c r="D58" s="31"/>
      <c r="E58" s="31"/>
      <c r="F58" s="31">
        <v>5000000</v>
      </c>
      <c r="G58" s="31">
        <v>10000000</v>
      </c>
      <c r="H58" s="31">
        <v>10400000</v>
      </c>
    </row>
    <row r="59" spans="2:8" ht="15">
      <c r="B59" s="32"/>
      <c r="C59" s="51" t="s">
        <v>48</v>
      </c>
      <c r="D59" s="33"/>
      <c r="E59" s="33"/>
      <c r="F59" s="33">
        <v>5000000</v>
      </c>
      <c r="G59" s="33">
        <v>8112515</v>
      </c>
      <c r="H59" s="33">
        <v>7700000</v>
      </c>
    </row>
    <row r="60" spans="2:8" ht="15">
      <c r="B60" s="30" t="s">
        <v>49</v>
      </c>
      <c r="C60" s="49" t="s">
        <v>43</v>
      </c>
      <c r="D60" s="37"/>
      <c r="E60" s="37"/>
      <c r="F60" s="37"/>
      <c r="G60" s="37"/>
      <c r="H60" s="37">
        <v>15370</v>
      </c>
    </row>
    <row r="61" spans="2:8" ht="15">
      <c r="B61" s="30"/>
      <c r="C61" s="49" t="s">
        <v>53</v>
      </c>
      <c r="D61" s="37"/>
      <c r="E61" s="37"/>
      <c r="F61" s="37"/>
      <c r="G61" s="37"/>
      <c r="H61" s="37">
        <v>15370</v>
      </c>
    </row>
    <row r="62" spans="2:8" ht="15">
      <c r="B62" s="30"/>
      <c r="C62" s="49" t="s">
        <v>44</v>
      </c>
      <c r="D62" s="37"/>
      <c r="E62" s="37"/>
      <c r="F62" s="37"/>
      <c r="G62" s="37"/>
      <c r="H62" s="37">
        <v>14700</v>
      </c>
    </row>
    <row r="63" spans="2:8" ht="15">
      <c r="B63" s="30"/>
      <c r="C63" s="49" t="s">
        <v>45</v>
      </c>
      <c r="D63" s="37"/>
      <c r="E63" s="37"/>
      <c r="F63" s="37"/>
      <c r="G63" s="37"/>
      <c r="H63" s="37">
        <v>450</v>
      </c>
    </row>
    <row r="64" spans="2:8" ht="15">
      <c r="B64" s="30"/>
      <c r="C64" s="49" t="s">
        <v>46</v>
      </c>
      <c r="D64" s="37"/>
      <c r="E64" s="37"/>
      <c r="F64" s="37"/>
      <c r="G64" s="37"/>
      <c r="H64" s="37">
        <v>289.8</v>
      </c>
    </row>
    <row r="65" spans="2:8" ht="15">
      <c r="B65" s="30"/>
      <c r="C65" s="49" t="s">
        <v>47</v>
      </c>
      <c r="D65" s="37"/>
      <c r="E65" s="37"/>
      <c r="F65" s="37"/>
      <c r="G65" s="37"/>
      <c r="H65" s="37">
        <v>85.4</v>
      </c>
    </row>
    <row r="66" spans="2:8" ht="15">
      <c r="B66" s="32"/>
      <c r="C66" s="51" t="s">
        <v>51</v>
      </c>
      <c r="D66" s="33"/>
      <c r="E66" s="33">
        <v>814</v>
      </c>
      <c r="F66" s="33">
        <v>1071</v>
      </c>
      <c r="G66" s="33">
        <v>7180</v>
      </c>
      <c r="H66" s="33"/>
    </row>
    <row r="67" spans="2:8" ht="15">
      <c r="B67" s="56" t="s">
        <v>133</v>
      </c>
      <c r="C67" s="57"/>
      <c r="D67" s="57"/>
      <c r="E67" s="57"/>
      <c r="F67" s="57"/>
      <c r="G67" s="57"/>
      <c r="H67" s="56"/>
    </row>
    <row r="68" spans="2:7" ht="9.75" customHeight="1">
      <c r="B68" s="23"/>
      <c r="C68" s="22"/>
      <c r="D68" s="22"/>
      <c r="E68" s="22"/>
      <c r="F68" s="22"/>
      <c r="G68" s="22"/>
    </row>
    <row r="69" spans="1:8" ht="15">
      <c r="A69" s="12"/>
      <c r="B69" s="63" t="s">
        <v>137</v>
      </c>
      <c r="C69" s="58"/>
      <c r="D69" s="61"/>
      <c r="E69" s="61"/>
      <c r="F69" s="61"/>
      <c r="G69" s="61"/>
      <c r="H69" s="62"/>
    </row>
    <row r="70" spans="2:9" ht="15">
      <c r="B70" s="54" t="s">
        <v>76</v>
      </c>
      <c r="C70" s="86" t="s">
        <v>68</v>
      </c>
      <c r="D70" s="87" t="s">
        <v>69</v>
      </c>
      <c r="E70" s="87" t="s">
        <v>70</v>
      </c>
      <c r="F70" s="87" t="s">
        <v>71</v>
      </c>
      <c r="G70" s="88" t="s">
        <v>72</v>
      </c>
      <c r="H70" s="68" t="s">
        <v>99</v>
      </c>
      <c r="I70" s="83" t="s">
        <v>127</v>
      </c>
    </row>
    <row r="71" spans="2:9" ht="15">
      <c r="B71" s="54" t="s">
        <v>77</v>
      </c>
      <c r="C71" s="78">
        <v>141.41174844520583</v>
      </c>
      <c r="D71" s="11">
        <v>205.26878754758064</v>
      </c>
      <c r="E71" s="11">
        <v>200.93844638786643</v>
      </c>
      <c r="F71" s="11">
        <v>189.14353717065458</v>
      </c>
      <c r="G71" s="79">
        <v>192.57496744436523</v>
      </c>
      <c r="H71" s="70">
        <v>3451.6</v>
      </c>
      <c r="I71">
        <v>13</v>
      </c>
    </row>
    <row r="72" spans="2:9" ht="15">
      <c r="B72" s="55" t="s">
        <v>78</v>
      </c>
      <c r="C72" s="80">
        <v>29.323853399949982</v>
      </c>
      <c r="D72" s="81">
        <v>22.310437149225322</v>
      </c>
      <c r="E72" s="81">
        <v>15.803999999999998</v>
      </c>
      <c r="F72" s="81">
        <v>16.442125461827448</v>
      </c>
      <c r="G72" s="82">
        <v>16.93589071237601</v>
      </c>
      <c r="H72" s="70">
        <v>139.3</v>
      </c>
      <c r="I72">
        <v>20</v>
      </c>
    </row>
    <row r="73" spans="2:9" ht="15">
      <c r="B73" s="55" t="s">
        <v>79</v>
      </c>
      <c r="C73" s="80">
        <v>657.9622564845117</v>
      </c>
      <c r="D73" s="81">
        <v>573.4076908391434</v>
      </c>
      <c r="E73" s="81">
        <v>762.8355038046159</v>
      </c>
      <c r="F73" s="81">
        <v>753.7201079057312</v>
      </c>
      <c r="G73" s="82">
        <v>717.9088481628139</v>
      </c>
      <c r="H73" s="70">
        <v>4131.1</v>
      </c>
      <c r="I73">
        <v>11</v>
      </c>
    </row>
    <row r="74" spans="2:9" ht="15">
      <c r="B74" s="55" t="s">
        <v>80</v>
      </c>
      <c r="C74" s="80">
        <v>547.6613004394321</v>
      </c>
      <c r="D74" s="81">
        <v>654.2672884440288</v>
      </c>
      <c r="E74" s="81">
        <v>442.44247328520964</v>
      </c>
      <c r="F74" s="81">
        <v>654.7479024920762</v>
      </c>
      <c r="G74" s="82">
        <v>631.3750542016744</v>
      </c>
      <c r="H74" s="70">
        <v>5893.6</v>
      </c>
      <c r="I74">
        <v>7</v>
      </c>
    </row>
    <row r="75" spans="2:9" ht="15">
      <c r="B75" s="55" t="s">
        <v>81</v>
      </c>
      <c r="C75" s="80">
        <v>701.2673535422028</v>
      </c>
      <c r="D75" s="81">
        <v>654.1657356413368</v>
      </c>
      <c r="E75" s="81">
        <v>327.70806445414735</v>
      </c>
      <c r="F75" s="81">
        <v>812.0851527869697</v>
      </c>
      <c r="G75" s="82">
        <v>644.1361324020099</v>
      </c>
      <c r="H75" s="70">
        <v>3962.7</v>
      </c>
      <c r="I75">
        <v>12</v>
      </c>
    </row>
    <row r="76" spans="2:9" ht="15">
      <c r="B76" s="55" t="s">
        <v>82</v>
      </c>
      <c r="C76" s="80">
        <v>408.73116014723183</v>
      </c>
      <c r="D76" s="81">
        <v>438.21820420055656</v>
      </c>
      <c r="E76" s="81">
        <v>193.31874494124742</v>
      </c>
      <c r="F76" s="81">
        <v>575.5740105882957</v>
      </c>
      <c r="G76" s="82">
        <v>533.7455423241878</v>
      </c>
      <c r="H76" s="70">
        <v>4506.6</v>
      </c>
      <c r="I76">
        <v>10</v>
      </c>
    </row>
    <row r="77" spans="2:9" ht="15">
      <c r="B77" s="55" t="s">
        <v>83</v>
      </c>
      <c r="C77" s="80">
        <v>480.1259203178494</v>
      </c>
      <c r="D77" s="81">
        <v>496.1268009126262</v>
      </c>
      <c r="E77" s="81">
        <v>225.263591819864</v>
      </c>
      <c r="F77" s="81">
        <v>385.9180879496333</v>
      </c>
      <c r="G77" s="82">
        <v>416.57072039765706</v>
      </c>
      <c r="H77" s="70">
        <v>1330.9</v>
      </c>
      <c r="I77">
        <v>19</v>
      </c>
    </row>
    <row r="78" spans="2:9" ht="15">
      <c r="B78" s="55" t="s">
        <v>84</v>
      </c>
      <c r="C78" s="80">
        <v>288.6399598287999</v>
      </c>
      <c r="D78" s="81">
        <v>362.3199069219964</v>
      </c>
      <c r="E78" s="81">
        <v>167.74991537005405</v>
      </c>
      <c r="F78" s="81">
        <v>315.02872644000234</v>
      </c>
      <c r="G78" s="82">
        <v>377.6855241238001</v>
      </c>
      <c r="H78" s="70">
        <v>6604.6</v>
      </c>
      <c r="I78">
        <v>5</v>
      </c>
    </row>
    <row r="79" spans="2:8" ht="15">
      <c r="B79" s="55" t="s">
        <v>85</v>
      </c>
      <c r="C79" s="80">
        <v>383.4678694161882</v>
      </c>
      <c r="D79" s="81">
        <v>354.51284538113885</v>
      </c>
      <c r="E79" s="81">
        <v>406.00952116635113</v>
      </c>
      <c r="F79" s="81">
        <v>440.8432777721477</v>
      </c>
      <c r="G79" s="82">
        <v>424.1250500893589</v>
      </c>
      <c r="H79" s="70"/>
    </row>
    <row r="80" spans="2:9" ht="15">
      <c r="B80" s="55" t="s">
        <v>86</v>
      </c>
      <c r="C80" s="80">
        <v>130.847713049623</v>
      </c>
      <c r="D80" s="81">
        <v>265.6885239198149</v>
      </c>
      <c r="E80" s="81">
        <v>383.6418924994993</v>
      </c>
      <c r="F80" s="81">
        <v>556.9863417277082</v>
      </c>
      <c r="G80" s="82">
        <v>362.6112956767021</v>
      </c>
      <c r="H80" s="70">
        <v>3015</v>
      </c>
      <c r="I80">
        <v>16</v>
      </c>
    </row>
    <row r="81" spans="2:9" ht="15">
      <c r="B81" s="55" t="s">
        <v>87</v>
      </c>
      <c r="C81" s="80">
        <v>684.4301135962226</v>
      </c>
      <c r="D81" s="81">
        <v>739.1965935920551</v>
      </c>
      <c r="E81" s="81">
        <v>579.8135277821502</v>
      </c>
      <c r="F81" s="81">
        <v>848.266808981563</v>
      </c>
      <c r="G81" s="82">
        <v>964.0484688588284</v>
      </c>
      <c r="H81" s="70">
        <v>6242</v>
      </c>
      <c r="I81">
        <v>6</v>
      </c>
    </row>
    <row r="82" spans="2:9" ht="15">
      <c r="B82" s="55" t="s">
        <v>88</v>
      </c>
      <c r="C82" s="80">
        <v>470.7635346302043</v>
      </c>
      <c r="D82" s="81">
        <v>302.4296089886639</v>
      </c>
      <c r="E82" s="81">
        <v>475.385762876693</v>
      </c>
      <c r="F82" s="81">
        <v>429.29943515020824</v>
      </c>
      <c r="G82" s="82">
        <v>471.4266267738091</v>
      </c>
      <c r="H82" s="70">
        <v>7079.9</v>
      </c>
      <c r="I82">
        <v>3</v>
      </c>
    </row>
    <row r="83" spans="2:9" ht="15">
      <c r="B83" s="55" t="s">
        <v>89</v>
      </c>
      <c r="C83" s="80">
        <v>741.4335122193536</v>
      </c>
      <c r="D83" s="81">
        <v>605.2857167638115</v>
      </c>
      <c r="E83" s="81">
        <v>185.29331659108786</v>
      </c>
      <c r="F83" s="81">
        <v>796.6657326295177</v>
      </c>
      <c r="G83" s="82">
        <v>690.1880924923331</v>
      </c>
      <c r="H83" s="70">
        <v>1670.7</v>
      </c>
      <c r="I83">
        <v>18</v>
      </c>
    </row>
    <row r="84" spans="2:9" ht="15">
      <c r="B84" s="55" t="s">
        <v>90</v>
      </c>
      <c r="C84" s="80">
        <v>481.5560144251579</v>
      </c>
      <c r="D84" s="81">
        <v>537.503848380481</v>
      </c>
      <c r="E84" s="81">
        <v>664.6919793795641</v>
      </c>
      <c r="F84" s="81">
        <v>662.8360302719892</v>
      </c>
      <c r="G84" s="82">
        <v>601.326557331308</v>
      </c>
      <c r="H84" s="70">
        <v>3054.8</v>
      </c>
      <c r="I84">
        <v>15</v>
      </c>
    </row>
    <row r="85" spans="2:9" ht="15">
      <c r="B85" s="55" t="s">
        <v>91</v>
      </c>
      <c r="C85" s="80">
        <v>183.8607165851415</v>
      </c>
      <c r="D85" s="81">
        <v>196.90427374610599</v>
      </c>
      <c r="E85" s="81">
        <v>144.28438814914043</v>
      </c>
      <c r="F85" s="81">
        <v>189.42908286424313</v>
      </c>
      <c r="G85" s="82">
        <v>219.65052785321805</v>
      </c>
      <c r="H85" s="70">
        <v>3240.7</v>
      </c>
      <c r="I85">
        <v>14</v>
      </c>
    </row>
    <row r="86" spans="2:9" ht="15">
      <c r="B86" s="55" t="s">
        <v>92</v>
      </c>
      <c r="C86" s="80">
        <v>520.2795677786305</v>
      </c>
      <c r="D86" s="81">
        <v>446.6039482911791</v>
      </c>
      <c r="E86" s="81">
        <v>428.84586734321806</v>
      </c>
      <c r="F86" s="81">
        <v>621.2217947651076</v>
      </c>
      <c r="G86" s="82">
        <v>606.3512186759726</v>
      </c>
      <c r="H86" s="70">
        <v>7524</v>
      </c>
      <c r="I86">
        <v>2</v>
      </c>
    </row>
    <row r="87" spans="2:9" ht="15">
      <c r="B87" s="55" t="s">
        <v>93</v>
      </c>
      <c r="C87" s="80">
        <v>422.0624010070846</v>
      </c>
      <c r="D87" s="81">
        <v>379.74467587941876</v>
      </c>
      <c r="E87" s="81">
        <v>306.67360421396</v>
      </c>
      <c r="F87" s="81">
        <v>387.19937040510814</v>
      </c>
      <c r="G87" s="82">
        <v>415.1962631050002</v>
      </c>
      <c r="H87" s="70">
        <v>6647.7</v>
      </c>
      <c r="I87">
        <v>4</v>
      </c>
    </row>
    <row r="88" spans="2:9" ht="15">
      <c r="B88" s="55" t="s">
        <v>94</v>
      </c>
      <c r="C88" s="80">
        <v>1153.974838390111</v>
      </c>
      <c r="D88" s="81">
        <v>1860.7844269040563</v>
      </c>
      <c r="E88" s="81">
        <v>1442.4685479876398</v>
      </c>
      <c r="F88" s="81">
        <v>1357.1690251287416</v>
      </c>
      <c r="G88" s="82">
        <v>1643.8176146982062</v>
      </c>
      <c r="H88" s="70">
        <v>5078.1</v>
      </c>
      <c r="I88">
        <v>8</v>
      </c>
    </row>
    <row r="89" spans="2:9" ht="15">
      <c r="B89" s="55" t="s">
        <v>95</v>
      </c>
      <c r="C89" s="80">
        <v>325.4415550101489</v>
      </c>
      <c r="D89" s="81">
        <v>440.77015688401417</v>
      </c>
      <c r="E89" s="81">
        <v>464.88924388103857</v>
      </c>
      <c r="F89" s="81">
        <v>553.4311188264752</v>
      </c>
      <c r="G89" s="82">
        <v>499.5281586435522</v>
      </c>
      <c r="H89" s="70">
        <v>4934.1</v>
      </c>
      <c r="I89">
        <v>9</v>
      </c>
    </row>
    <row r="90" spans="2:9" ht="15">
      <c r="B90" s="55" t="s">
        <v>96</v>
      </c>
      <c r="C90" s="80">
        <v>404.07257023987285</v>
      </c>
      <c r="D90" s="81">
        <v>472.9887003076048</v>
      </c>
      <c r="E90" s="81">
        <v>688.5347946839671</v>
      </c>
      <c r="F90" s="81">
        <v>570.9820653656235</v>
      </c>
      <c r="G90" s="82">
        <v>521.808606054675</v>
      </c>
      <c r="H90" s="70">
        <v>7615.1</v>
      </c>
      <c r="I90">
        <v>1</v>
      </c>
    </row>
    <row r="91" spans="2:9" ht="15">
      <c r="B91" s="55" t="s">
        <v>97</v>
      </c>
      <c r="C91" s="80">
        <v>324.7770159944229</v>
      </c>
      <c r="D91" s="81">
        <v>355.0664266482579</v>
      </c>
      <c r="E91" s="81">
        <v>343.389</v>
      </c>
      <c r="F91" s="81">
        <v>383.92965569212254</v>
      </c>
      <c r="G91" s="82">
        <v>368.41920455250556</v>
      </c>
      <c r="H91" s="70">
        <v>2680.8</v>
      </c>
      <c r="I91">
        <v>17</v>
      </c>
    </row>
    <row r="92" spans="2:8" ht="15">
      <c r="B92" s="76" t="s">
        <v>98</v>
      </c>
      <c r="C92" s="89">
        <v>9482.090974947345</v>
      </c>
      <c r="D92" s="90">
        <v>10363.564597343098</v>
      </c>
      <c r="E92" s="90">
        <v>8849.982186617315</v>
      </c>
      <c r="F92" s="90">
        <v>11500.919390375746</v>
      </c>
      <c r="G92" s="91">
        <v>11319.430364574355</v>
      </c>
      <c r="H92" s="92">
        <v>88803.3</v>
      </c>
    </row>
    <row r="93" spans="2:7" ht="15">
      <c r="B93" s="66" t="s">
        <v>138</v>
      </c>
      <c r="C93" s="58"/>
      <c r="D93" s="22"/>
      <c r="E93" s="22"/>
      <c r="F93" s="22"/>
      <c r="G93" s="22"/>
    </row>
    <row r="94" spans="2:7" ht="15">
      <c r="B94" s="67" t="s">
        <v>76</v>
      </c>
      <c r="C94" s="73" t="s">
        <v>68</v>
      </c>
      <c r="D94" s="73" t="s">
        <v>69</v>
      </c>
      <c r="E94" s="73" t="s">
        <v>70</v>
      </c>
      <c r="F94" s="73" t="s">
        <v>71</v>
      </c>
      <c r="G94" s="73" t="s">
        <v>72</v>
      </c>
    </row>
    <row r="95" spans="2:7" ht="15">
      <c r="B95" s="30" t="s">
        <v>77</v>
      </c>
      <c r="C95" s="60">
        <v>0.040969912053889744</v>
      </c>
      <c r="D95" s="60">
        <v>0.059470618712359674</v>
      </c>
      <c r="E95" s="60">
        <v>0.05821602920033215</v>
      </c>
      <c r="F95" s="60">
        <v>0.0547987997365438</v>
      </c>
      <c r="G95" s="60">
        <v>0.05579295614913815</v>
      </c>
    </row>
    <row r="96" spans="2:7" ht="15">
      <c r="B96" s="30" t="s">
        <v>78</v>
      </c>
      <c r="C96" s="60">
        <v>0.21050863890847077</v>
      </c>
      <c r="D96" s="60">
        <v>0.1601610707051351</v>
      </c>
      <c r="E96" s="60">
        <v>0.11345297918162238</v>
      </c>
      <c r="F96" s="60">
        <v>0.11803392291333414</v>
      </c>
      <c r="G96" s="60">
        <v>0.12157854064878686</v>
      </c>
    </row>
    <row r="97" spans="2:7" ht="15">
      <c r="B97" s="30" t="s">
        <v>79</v>
      </c>
      <c r="C97" s="60">
        <v>0.15927047432512204</v>
      </c>
      <c r="D97" s="60">
        <v>0.1388026653528463</v>
      </c>
      <c r="E97" s="60">
        <v>0.18465675093912415</v>
      </c>
      <c r="F97" s="60">
        <v>0.18245022098369226</v>
      </c>
      <c r="G97" s="60">
        <v>0.17378152263629876</v>
      </c>
    </row>
    <row r="98" spans="2:7" ht="15">
      <c r="B98" s="30" t="s">
        <v>80</v>
      </c>
      <c r="C98" s="60">
        <v>0.09292474895470207</v>
      </c>
      <c r="D98" s="60">
        <v>0.11101318183182245</v>
      </c>
      <c r="E98" s="60">
        <v>0.07507168339982517</v>
      </c>
      <c r="F98" s="60">
        <v>0.11109473029932064</v>
      </c>
      <c r="G98" s="60">
        <v>0.10712892870260526</v>
      </c>
    </row>
    <row r="99" spans="2:7" ht="15">
      <c r="B99" s="30" t="s">
        <v>81</v>
      </c>
      <c r="C99" s="60">
        <v>0.17696705618447092</v>
      </c>
      <c r="D99" s="60">
        <v>0.16508081248677337</v>
      </c>
      <c r="E99" s="60">
        <v>0.0826981766104291</v>
      </c>
      <c r="F99" s="60">
        <v>0.20493228172381703</v>
      </c>
      <c r="G99" s="60">
        <v>0.16254981007949376</v>
      </c>
    </row>
    <row r="100" spans="2:7" ht="15">
      <c r="B100" s="30" t="s">
        <v>82</v>
      </c>
      <c r="C100" s="60">
        <v>0.09069612571500284</v>
      </c>
      <c r="D100" s="60">
        <v>0.09723920565405328</v>
      </c>
      <c r="E100" s="60">
        <v>0.042896805782906715</v>
      </c>
      <c r="F100" s="60">
        <v>0.12771801592959117</v>
      </c>
      <c r="G100" s="60">
        <v>0.11843641377628096</v>
      </c>
    </row>
    <row r="101" spans="2:7" ht="15">
      <c r="B101" s="30" t="s">
        <v>83</v>
      </c>
      <c r="C101" s="60">
        <v>0.36075281412416366</v>
      </c>
      <c r="D101" s="60">
        <v>0.3727754158183381</v>
      </c>
      <c r="E101" s="60">
        <v>0.16925658713642194</v>
      </c>
      <c r="F101" s="60">
        <v>0.28996775711896705</v>
      </c>
      <c r="G101" s="60">
        <v>0.3129992639549606</v>
      </c>
    </row>
    <row r="102" spans="2:7" ht="15">
      <c r="B102" s="30" t="s">
        <v>84</v>
      </c>
      <c r="C102" s="60">
        <v>0.04370286767234955</v>
      </c>
      <c r="D102" s="60">
        <v>0.05485872072827974</v>
      </c>
      <c r="E102" s="60">
        <v>0.025398951544386345</v>
      </c>
      <c r="F102" s="60">
        <v>0.04769838089210585</v>
      </c>
      <c r="G102" s="60">
        <v>0.05718522304512008</v>
      </c>
    </row>
    <row r="103" spans="2:7" ht="15">
      <c r="B103" s="30" t="s">
        <v>85</v>
      </c>
      <c r="C103" s="60"/>
      <c r="D103" s="60"/>
      <c r="E103" s="60"/>
      <c r="F103" s="60"/>
      <c r="G103" s="60"/>
    </row>
    <row r="104" spans="2:7" ht="15">
      <c r="B104" s="30" t="s">
        <v>86</v>
      </c>
      <c r="C104" s="60">
        <v>0.04339890980086998</v>
      </c>
      <c r="D104" s="60">
        <v>0.08812223015582583</v>
      </c>
      <c r="E104" s="60">
        <v>0.12724440878922033</v>
      </c>
      <c r="F104" s="60">
        <v>0.1847384218002349</v>
      </c>
      <c r="G104" s="60">
        <v>0.12026908645993437</v>
      </c>
    </row>
    <row r="105" spans="2:7" ht="15">
      <c r="B105" s="30" t="s">
        <v>87</v>
      </c>
      <c r="C105" s="60">
        <v>0.10964916911185879</v>
      </c>
      <c r="D105" s="60">
        <v>0.11842303646139941</v>
      </c>
      <c r="E105" s="60">
        <v>0.09288906244507374</v>
      </c>
      <c r="F105" s="60">
        <v>0.1358966371325798</v>
      </c>
      <c r="G105" s="60">
        <v>0.15444544518725223</v>
      </c>
    </row>
    <row r="106" spans="2:7" ht="15">
      <c r="B106" s="30" t="s">
        <v>88</v>
      </c>
      <c r="C106" s="60">
        <v>0.0664929638314389</v>
      </c>
      <c r="D106" s="60">
        <v>0.04271664980983685</v>
      </c>
      <c r="E106" s="60">
        <v>0.06714583014967626</v>
      </c>
      <c r="F106" s="60">
        <v>0.060636369885197286</v>
      </c>
      <c r="G106" s="60">
        <v>0.0665866222367278</v>
      </c>
    </row>
    <row r="107" spans="2:7" ht="15">
      <c r="B107" s="30" t="s">
        <v>89</v>
      </c>
      <c r="C107" s="60">
        <v>0.4437861448610484</v>
      </c>
      <c r="D107" s="60">
        <v>0.3622946769400919</v>
      </c>
      <c r="E107" s="60">
        <v>0.11090759357819348</v>
      </c>
      <c r="F107" s="60">
        <v>0.47684547353176376</v>
      </c>
      <c r="G107" s="60">
        <v>0.4131131217407871</v>
      </c>
    </row>
    <row r="108" spans="2:7" ht="15">
      <c r="B108" s="30" t="s">
        <v>90</v>
      </c>
      <c r="C108" s="60">
        <v>0.15763913003311442</v>
      </c>
      <c r="D108" s="60">
        <v>0.1759538589696481</v>
      </c>
      <c r="E108" s="60">
        <v>0.21758936080252853</v>
      </c>
      <c r="F108" s="60">
        <v>0.21698180904543315</v>
      </c>
      <c r="G108" s="60">
        <v>0.196846457159653</v>
      </c>
    </row>
    <row r="109" spans="2:7" ht="15">
      <c r="B109" s="30" t="s">
        <v>91</v>
      </c>
      <c r="C109" s="60">
        <v>0.05673487721330006</v>
      </c>
      <c r="D109" s="60">
        <v>0.060759796879102046</v>
      </c>
      <c r="E109" s="60">
        <v>0.044522599484414</v>
      </c>
      <c r="F109" s="60">
        <v>0.058453137551838535</v>
      </c>
      <c r="G109" s="60">
        <v>0.06777872924158919</v>
      </c>
    </row>
    <row r="110" spans="2:7" ht="15">
      <c r="B110" s="30" t="s">
        <v>92</v>
      </c>
      <c r="C110" s="60">
        <v>0.0691493311773831</v>
      </c>
      <c r="D110" s="60">
        <v>0.05935724990579201</v>
      </c>
      <c r="E110" s="60">
        <v>0.05699705839224057</v>
      </c>
      <c r="F110" s="60">
        <v>0.08256536347223652</v>
      </c>
      <c r="G110" s="60">
        <v>0.08058894453428664</v>
      </c>
    </row>
    <row r="111" spans="2:7" ht="15">
      <c r="B111" s="30" t="s">
        <v>93</v>
      </c>
      <c r="C111" s="60">
        <v>0.06348998917025206</v>
      </c>
      <c r="D111" s="60">
        <v>0.05712421978720742</v>
      </c>
      <c r="E111" s="60">
        <v>0.0461322869885765</v>
      </c>
      <c r="F111" s="60">
        <v>0.05824561433354516</v>
      </c>
      <c r="G111" s="60">
        <v>0.06245713000060174</v>
      </c>
    </row>
    <row r="112" spans="2:7" ht="15">
      <c r="B112" s="30" t="s">
        <v>94</v>
      </c>
      <c r="C112" s="60">
        <v>0.22724539461414917</v>
      </c>
      <c r="D112" s="60">
        <v>0.366433198815316</v>
      </c>
      <c r="E112" s="60">
        <v>0.28405674326768665</v>
      </c>
      <c r="F112" s="60">
        <v>0.2672592160707236</v>
      </c>
      <c r="G112" s="60">
        <v>0.3237072162222497</v>
      </c>
    </row>
    <row r="113" spans="2:7" ht="15">
      <c r="B113" s="30" t="s">
        <v>95</v>
      </c>
      <c r="C113" s="60">
        <v>0.06595763259969373</v>
      </c>
      <c r="D113" s="60">
        <v>0.08933141948562334</v>
      </c>
      <c r="E113" s="60">
        <v>0.09421966394702956</v>
      </c>
      <c r="F113" s="60">
        <v>0.11216455256814316</v>
      </c>
      <c r="G113" s="60">
        <v>0.10123997459385747</v>
      </c>
    </row>
    <row r="114" spans="2:7" ht="15">
      <c r="B114" s="30" t="s">
        <v>96</v>
      </c>
      <c r="C114" s="60">
        <v>0.05306201760185327</v>
      </c>
      <c r="D114" s="60">
        <v>0.06211194866877714</v>
      </c>
      <c r="E114" s="60">
        <v>0.09041703913067026</v>
      </c>
      <c r="F114" s="60">
        <v>0.07498024521879207</v>
      </c>
      <c r="G114" s="60">
        <v>0.06852288296341151</v>
      </c>
    </row>
    <row r="115" spans="2:7" ht="15">
      <c r="B115" s="30" t="s">
        <v>97</v>
      </c>
      <c r="C115" s="60">
        <v>0.1211492897621691</v>
      </c>
      <c r="D115" s="60">
        <v>0.13244793593265364</v>
      </c>
      <c r="E115" s="60">
        <v>0.12809198746642791</v>
      </c>
      <c r="F115" s="60">
        <v>0.14321458359151093</v>
      </c>
      <c r="G115" s="60">
        <v>0.13742882891394567</v>
      </c>
    </row>
    <row r="116" spans="2:7" ht="15.75" thickBot="1">
      <c r="B116" s="84" t="s">
        <v>98</v>
      </c>
      <c r="C116" s="85">
        <v>0.10677633573242598</v>
      </c>
      <c r="D116" s="85">
        <v>0.1167024716124637</v>
      </c>
      <c r="E116" s="85">
        <v>0.09965825804465954</v>
      </c>
      <c r="F116" s="85">
        <v>0.12951004512642825</v>
      </c>
      <c r="G116" s="85">
        <v>0.12746632573985825</v>
      </c>
    </row>
    <row r="117" ht="15.75" thickTop="1"/>
  </sheetData>
  <sheetProtection/>
  <printOptions/>
  <pageMargins left="0.36" right="0.32" top="0.75" bottom="1.03" header="0.3" footer="0.3"/>
  <pageSetup firstPageNumber="7" useFirstPageNumber="1" horizontalDpi="600" verticalDpi="600" orientation="landscape" paperSize="9" scale="90" r:id="rId1"/>
  <headerFooter>
    <oddFooter>&amp;L&amp;"-,Bold"Data sources&amp;"-,Regular"
* = MoFEA, June 2011: Hali ya uchumi wa Taifa katika mwaka 2010
** = MAFC, Department of policy and planning, August, 2011
*** = MAFC, Department of crop development, August, 2011&amp;RPage |&amp;P</oddFooter>
  </headerFooter>
  <rowBreaks count="4" manualBreakCount="4">
    <brk id="32" max="255" man="1"/>
    <brk id="66" max="7" man="1"/>
    <brk id="68" max="7" man="1"/>
    <brk id="9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2012-01-18T07:03:57Z</cp:lastPrinted>
  <dcterms:created xsi:type="dcterms:W3CDTF">2011-08-17T08:04:19Z</dcterms:created>
  <dcterms:modified xsi:type="dcterms:W3CDTF">2012-01-18T07:05:41Z</dcterms:modified>
  <cp:category/>
  <cp:version/>
  <cp:contentType/>
  <cp:contentStatus/>
</cp:coreProperties>
</file>